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44"/>
  </bookViews>
  <sheets>
    <sheet name="Sheet1" sheetId="1" r:id="rId1"/>
  </sheets>
  <definedNames>
    <definedName name="_xlnm.Print_Area" localSheetId="0">Sheet1!$A:$E</definedName>
  </definedNames>
  <calcPr calcId="144525"/>
</workbook>
</file>

<file path=xl/sharedStrings.xml><?xml version="1.0" encoding="utf-8"?>
<sst xmlns="http://schemas.openxmlformats.org/spreadsheetml/2006/main" count="208" uniqueCount="7">
  <si>
    <t>烈山区公开招考村级后备干部（社区专职工作者）笔试成绩汇总表</t>
  </si>
  <si>
    <t>序号</t>
  </si>
  <si>
    <t>职位代码</t>
  </si>
  <si>
    <t>准考证号</t>
  </si>
  <si>
    <t>笔试成绩</t>
  </si>
  <si>
    <t>备注</t>
  </si>
  <si>
    <t>缺考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</si>
</sst>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sz val="22"/>
      <color theme="1"/>
      <name val="方正小标宋简体"/>
      <charset val="134"/>
    </font>
    <font>
      <sz val="11"/>
      <color theme="1"/>
      <name val="方正小标宋简体"/>
      <charset val="134"/>
    </font>
    <font>
      <sz val="11"/>
      <color theme="1"/>
      <name val="黑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46"/>
  <sheetViews>
    <sheetView tabSelected="1" topLeftCell="A537" workbookViewId="0">
      <selection activeCell="G4" sqref="G4:H4"/>
    </sheetView>
  </sheetViews>
  <sheetFormatPr defaultColWidth="9.23148148148148" defaultRowHeight="20" customHeight="1" outlineLevelCol="4"/>
  <cols>
    <col min="1" max="5" width="15.6944444444444" style="1" customWidth="1"/>
  </cols>
  <sheetData>
    <row r="1" customHeight="1" spans="1:5">
      <c r="A1" s="2" t="s">
        <v>0</v>
      </c>
      <c r="B1" s="3"/>
      <c r="C1" s="3"/>
      <c r="D1" s="3"/>
      <c r="E1" s="3"/>
    </row>
    <row r="2" customHeight="1" spans="1:5">
      <c r="A2" s="3"/>
      <c r="B2" s="3"/>
      <c r="C2" s="3"/>
      <c r="D2" s="3"/>
      <c r="E2" s="3"/>
    </row>
    <row r="3" customHeight="1" spans="1:5">
      <c r="A3" s="3"/>
      <c r="B3" s="3"/>
      <c r="C3" s="3"/>
      <c r="D3" s="3"/>
      <c r="E3" s="3"/>
    </row>
    <row r="4" customHeight="1" spans="1:5">
      <c r="A4" s="3"/>
      <c r="B4" s="3"/>
      <c r="C4" s="3"/>
      <c r="D4" s="3"/>
      <c r="E4" s="3"/>
    </row>
    <row r="5" customHeight="1" spans="1:5">
      <c r="A5" s="4" t="s">
        <v>1</v>
      </c>
      <c r="B5" s="4" t="s">
        <v>2</v>
      </c>
      <c r="C5" s="4" t="s">
        <v>3</v>
      </c>
      <c r="D5" s="4" t="s">
        <v>4</v>
      </c>
      <c r="E5" s="4" t="s">
        <v>5</v>
      </c>
    </row>
    <row r="6" customHeight="1" spans="1:5">
      <c r="A6" s="5">
        <v>1</v>
      </c>
      <c r="B6" s="5" t="str">
        <f t="shared" ref="B6:B29" si="0">"0101"</f>
        <v>0101</v>
      </c>
      <c r="C6" s="5" t="str">
        <f>"2310210101"</f>
        <v>2310210101</v>
      </c>
      <c r="D6" s="6">
        <v>0</v>
      </c>
      <c r="E6" s="5" t="s">
        <v>6</v>
      </c>
    </row>
    <row r="7" customHeight="1" spans="1:5">
      <c r="A7" s="5">
        <v>2</v>
      </c>
      <c r="B7" s="5" t="str">
        <f t="shared" si="0"/>
        <v>0101</v>
      </c>
      <c r="C7" s="5" t="str">
        <f>"2310210102"</f>
        <v>2310210102</v>
      </c>
      <c r="D7" s="6">
        <v>0</v>
      </c>
      <c r="E7" s="5" t="s">
        <v>6</v>
      </c>
    </row>
    <row r="8" customHeight="1" spans="1:5">
      <c r="A8" s="5">
        <v>3</v>
      </c>
      <c r="B8" s="5" t="str">
        <f t="shared" si="0"/>
        <v>0101</v>
      </c>
      <c r="C8" s="5" t="str">
        <f>"2310210103"</f>
        <v>2310210103</v>
      </c>
      <c r="D8" s="6">
        <v>0</v>
      </c>
      <c r="E8" s="5" t="s">
        <v>6</v>
      </c>
    </row>
    <row r="9" customHeight="1" spans="1:5">
      <c r="A9" s="5">
        <v>4</v>
      </c>
      <c r="B9" s="5" t="str">
        <f t="shared" si="0"/>
        <v>0101</v>
      </c>
      <c r="C9" s="5" t="str">
        <f>"2310210104"</f>
        <v>2310210104</v>
      </c>
      <c r="D9" s="6">
        <v>67</v>
      </c>
      <c r="E9" s="5"/>
    </row>
    <row r="10" customHeight="1" spans="1:5">
      <c r="A10" s="5">
        <v>5</v>
      </c>
      <c r="B10" s="5" t="str">
        <f t="shared" si="0"/>
        <v>0101</v>
      </c>
      <c r="C10" s="5" t="str">
        <f>"2310210105"</f>
        <v>2310210105</v>
      </c>
      <c r="D10" s="6">
        <v>52</v>
      </c>
      <c r="E10" s="5"/>
    </row>
    <row r="11" customHeight="1" spans="1:5">
      <c r="A11" s="5">
        <v>6</v>
      </c>
      <c r="B11" s="5" t="str">
        <f t="shared" si="0"/>
        <v>0101</v>
      </c>
      <c r="C11" s="5" t="str">
        <f>"2310210106"</f>
        <v>2310210106</v>
      </c>
      <c r="D11" s="6">
        <v>0</v>
      </c>
      <c r="E11" s="5" t="s">
        <v>6</v>
      </c>
    </row>
    <row r="12" customHeight="1" spans="1:5">
      <c r="A12" s="5">
        <v>7</v>
      </c>
      <c r="B12" s="5" t="str">
        <f t="shared" si="0"/>
        <v>0101</v>
      </c>
      <c r="C12" s="5" t="str">
        <f>"2310210107"</f>
        <v>2310210107</v>
      </c>
      <c r="D12" s="6">
        <v>52.5</v>
      </c>
      <c r="E12" s="5"/>
    </row>
    <row r="13" customHeight="1" spans="1:5">
      <c r="A13" s="5">
        <v>8</v>
      </c>
      <c r="B13" s="5" t="str">
        <f t="shared" si="0"/>
        <v>0101</v>
      </c>
      <c r="C13" s="5" t="str">
        <f>"2310210108"</f>
        <v>2310210108</v>
      </c>
      <c r="D13" s="6">
        <v>60.5</v>
      </c>
      <c r="E13" s="5"/>
    </row>
    <row r="14" customHeight="1" spans="1:5">
      <c r="A14" s="5">
        <v>9</v>
      </c>
      <c r="B14" s="5" t="str">
        <f t="shared" si="0"/>
        <v>0101</v>
      </c>
      <c r="C14" s="5" t="str">
        <f>"2310210109"</f>
        <v>2310210109</v>
      </c>
      <c r="D14" s="6">
        <v>57</v>
      </c>
      <c r="E14" s="5"/>
    </row>
    <row r="15" customHeight="1" spans="1:5">
      <c r="A15" s="5">
        <v>10</v>
      </c>
      <c r="B15" s="5" t="str">
        <f t="shared" si="0"/>
        <v>0101</v>
      </c>
      <c r="C15" s="5" t="str">
        <f>"2310210110"</f>
        <v>2310210110</v>
      </c>
      <c r="D15" s="6">
        <v>0</v>
      </c>
      <c r="E15" s="5" t="s">
        <v>6</v>
      </c>
    </row>
    <row r="16" customHeight="1" spans="1:5">
      <c r="A16" s="5">
        <v>11</v>
      </c>
      <c r="B16" s="5" t="str">
        <f t="shared" si="0"/>
        <v>0101</v>
      </c>
      <c r="C16" s="5" t="str">
        <f>"2310210111"</f>
        <v>2310210111</v>
      </c>
      <c r="D16" s="6">
        <v>65.5</v>
      </c>
      <c r="E16" s="5"/>
    </row>
    <row r="17" customHeight="1" spans="1:5">
      <c r="A17" s="5">
        <v>12</v>
      </c>
      <c r="B17" s="5" t="str">
        <f t="shared" si="0"/>
        <v>0101</v>
      </c>
      <c r="C17" s="5" t="str">
        <f>"2310210112"</f>
        <v>2310210112</v>
      </c>
      <c r="D17" s="6">
        <v>40</v>
      </c>
      <c r="E17" s="5"/>
    </row>
    <row r="18" customHeight="1" spans="1:5">
      <c r="A18" s="5">
        <v>13</v>
      </c>
      <c r="B18" s="5" t="str">
        <f t="shared" si="0"/>
        <v>0101</v>
      </c>
      <c r="C18" s="5" t="str">
        <f>"2310210113"</f>
        <v>2310210113</v>
      </c>
      <c r="D18" s="6">
        <v>0</v>
      </c>
      <c r="E18" s="5" t="s">
        <v>6</v>
      </c>
    </row>
    <row r="19" customHeight="1" spans="1:5">
      <c r="A19" s="5">
        <v>14</v>
      </c>
      <c r="B19" s="5" t="str">
        <f t="shared" si="0"/>
        <v>0101</v>
      </c>
      <c r="C19" s="5" t="str">
        <f>"2310210114"</f>
        <v>2310210114</v>
      </c>
      <c r="D19" s="6">
        <v>63.5</v>
      </c>
      <c r="E19" s="5"/>
    </row>
    <row r="20" customHeight="1" spans="1:5">
      <c r="A20" s="5">
        <v>15</v>
      </c>
      <c r="B20" s="5" t="str">
        <f t="shared" si="0"/>
        <v>0101</v>
      </c>
      <c r="C20" s="5" t="str">
        <f>"2310210115"</f>
        <v>2310210115</v>
      </c>
      <c r="D20" s="6">
        <v>0</v>
      </c>
      <c r="E20" s="5" t="s">
        <v>6</v>
      </c>
    </row>
    <row r="21" customHeight="1" spans="1:5">
      <c r="A21" s="5">
        <v>16</v>
      </c>
      <c r="B21" s="5" t="str">
        <f t="shared" si="0"/>
        <v>0101</v>
      </c>
      <c r="C21" s="5" t="str">
        <f>"2310210116"</f>
        <v>2310210116</v>
      </c>
      <c r="D21" s="6">
        <v>51.5</v>
      </c>
      <c r="E21" s="5"/>
    </row>
    <row r="22" customHeight="1" spans="1:5">
      <c r="A22" s="5">
        <v>17</v>
      </c>
      <c r="B22" s="5" t="str">
        <f t="shared" si="0"/>
        <v>0101</v>
      </c>
      <c r="C22" s="5" t="str">
        <f>"2310210117"</f>
        <v>2310210117</v>
      </c>
      <c r="D22" s="6">
        <v>51.5</v>
      </c>
      <c r="E22" s="5"/>
    </row>
    <row r="23" customHeight="1" spans="1:5">
      <c r="A23" s="5">
        <v>18</v>
      </c>
      <c r="B23" s="5" t="str">
        <f t="shared" si="0"/>
        <v>0101</v>
      </c>
      <c r="C23" s="5" t="str">
        <f>"2310210118"</f>
        <v>2310210118</v>
      </c>
      <c r="D23" s="6">
        <v>54</v>
      </c>
      <c r="E23" s="5"/>
    </row>
    <row r="24" customHeight="1" spans="1:5">
      <c r="A24" s="5">
        <v>19</v>
      </c>
      <c r="B24" s="5" t="str">
        <f t="shared" si="0"/>
        <v>0101</v>
      </c>
      <c r="C24" s="5" t="str">
        <f>"2310210119"</f>
        <v>2310210119</v>
      </c>
      <c r="D24" s="6">
        <v>0</v>
      </c>
      <c r="E24" s="5" t="s">
        <v>6</v>
      </c>
    </row>
    <row r="25" customHeight="1" spans="1:5">
      <c r="A25" s="5">
        <v>20</v>
      </c>
      <c r="B25" s="5" t="str">
        <f t="shared" si="0"/>
        <v>0101</v>
      </c>
      <c r="C25" s="5" t="str">
        <f>"2310210120"</f>
        <v>2310210120</v>
      </c>
      <c r="D25" s="6">
        <v>64.5</v>
      </c>
      <c r="E25" s="5"/>
    </row>
    <row r="26" customHeight="1" spans="1:5">
      <c r="A26" s="5">
        <v>21</v>
      </c>
      <c r="B26" s="5" t="str">
        <f t="shared" si="0"/>
        <v>0101</v>
      </c>
      <c r="C26" s="5" t="str">
        <f>"2310210121"</f>
        <v>2310210121</v>
      </c>
      <c r="D26" s="6">
        <v>44</v>
      </c>
      <c r="E26" s="5"/>
    </row>
    <row r="27" customHeight="1" spans="1:5">
      <c r="A27" s="5">
        <v>22</v>
      </c>
      <c r="B27" s="5" t="str">
        <f t="shared" si="0"/>
        <v>0101</v>
      </c>
      <c r="C27" s="5" t="str">
        <f>"2310210122"</f>
        <v>2310210122</v>
      </c>
      <c r="D27" s="6">
        <v>0</v>
      </c>
      <c r="E27" s="5" t="s">
        <v>6</v>
      </c>
    </row>
    <row r="28" customHeight="1" spans="1:5">
      <c r="A28" s="5">
        <v>23</v>
      </c>
      <c r="B28" s="5" t="str">
        <f t="shared" si="0"/>
        <v>0101</v>
      </c>
      <c r="C28" s="5" t="str">
        <f>"2310210123"</f>
        <v>2310210123</v>
      </c>
      <c r="D28" s="6">
        <v>0</v>
      </c>
      <c r="E28" s="5" t="s">
        <v>6</v>
      </c>
    </row>
    <row r="29" customHeight="1" spans="1:5">
      <c r="A29" s="5">
        <v>24</v>
      </c>
      <c r="B29" s="5" t="str">
        <f t="shared" si="0"/>
        <v>0101</v>
      </c>
      <c r="C29" s="5" t="str">
        <f>"2310210124"</f>
        <v>2310210124</v>
      </c>
      <c r="D29" s="6">
        <v>0</v>
      </c>
      <c r="E29" s="5" t="s">
        <v>6</v>
      </c>
    </row>
    <row r="30" customHeight="1" spans="1:5">
      <c r="A30" s="5">
        <v>25</v>
      </c>
      <c r="B30" s="5" t="str">
        <f t="shared" ref="B30:B89" si="1">"0102"</f>
        <v>0102</v>
      </c>
      <c r="C30" s="5" t="str">
        <f>"2310210125"</f>
        <v>2310210125</v>
      </c>
      <c r="D30" s="6">
        <v>0</v>
      </c>
      <c r="E30" s="5" t="s">
        <v>6</v>
      </c>
    </row>
    <row r="31" customHeight="1" spans="1:5">
      <c r="A31" s="5">
        <v>26</v>
      </c>
      <c r="B31" s="5" t="str">
        <f t="shared" si="1"/>
        <v>0102</v>
      </c>
      <c r="C31" s="5" t="str">
        <f>"2310210126"</f>
        <v>2310210126</v>
      </c>
      <c r="D31" s="6">
        <v>40</v>
      </c>
      <c r="E31" s="5"/>
    </row>
    <row r="32" customHeight="1" spans="1:5">
      <c r="A32" s="5">
        <v>27</v>
      </c>
      <c r="B32" s="5" t="str">
        <f t="shared" si="1"/>
        <v>0102</v>
      </c>
      <c r="C32" s="5" t="str">
        <f>"2310210127"</f>
        <v>2310210127</v>
      </c>
      <c r="D32" s="6">
        <v>59.5</v>
      </c>
      <c r="E32" s="5"/>
    </row>
    <row r="33" customHeight="1" spans="1:5">
      <c r="A33" s="5">
        <v>28</v>
      </c>
      <c r="B33" s="5" t="str">
        <f t="shared" si="1"/>
        <v>0102</v>
      </c>
      <c r="C33" s="5" t="str">
        <f>"2310210128"</f>
        <v>2310210128</v>
      </c>
      <c r="D33" s="6">
        <v>46.5</v>
      </c>
      <c r="E33" s="5"/>
    </row>
    <row r="34" customHeight="1" spans="1:5">
      <c r="A34" s="5">
        <v>29</v>
      </c>
      <c r="B34" s="5" t="str">
        <f t="shared" si="1"/>
        <v>0102</v>
      </c>
      <c r="C34" s="5" t="str">
        <f>"2310210129"</f>
        <v>2310210129</v>
      </c>
      <c r="D34" s="6">
        <v>46</v>
      </c>
      <c r="E34" s="5"/>
    </row>
    <row r="35" customHeight="1" spans="1:5">
      <c r="A35" s="5">
        <v>30</v>
      </c>
      <c r="B35" s="5" t="str">
        <f t="shared" si="1"/>
        <v>0102</v>
      </c>
      <c r="C35" s="5" t="str">
        <f>"2310210130"</f>
        <v>2310210130</v>
      </c>
      <c r="D35" s="6">
        <v>52</v>
      </c>
      <c r="E35" s="5"/>
    </row>
    <row r="36" customHeight="1" spans="1:5">
      <c r="A36" s="5">
        <v>31</v>
      </c>
      <c r="B36" s="5" t="str">
        <f t="shared" si="1"/>
        <v>0102</v>
      </c>
      <c r="C36" s="5" t="str">
        <f>"2310210201"</f>
        <v>2310210201</v>
      </c>
      <c r="D36" s="6">
        <v>0</v>
      </c>
      <c r="E36" s="5" t="s">
        <v>6</v>
      </c>
    </row>
    <row r="37" customHeight="1" spans="1:5">
      <c r="A37" s="5">
        <v>32</v>
      </c>
      <c r="B37" s="5" t="str">
        <f t="shared" si="1"/>
        <v>0102</v>
      </c>
      <c r="C37" s="5" t="str">
        <f>"2310210202"</f>
        <v>2310210202</v>
      </c>
      <c r="D37" s="6">
        <v>64</v>
      </c>
      <c r="E37" s="5"/>
    </row>
    <row r="38" customHeight="1" spans="1:5">
      <c r="A38" s="5">
        <v>33</v>
      </c>
      <c r="B38" s="5" t="str">
        <f t="shared" si="1"/>
        <v>0102</v>
      </c>
      <c r="C38" s="5" t="str">
        <f>"2310210203"</f>
        <v>2310210203</v>
      </c>
      <c r="D38" s="6">
        <v>0</v>
      </c>
      <c r="E38" s="5" t="s">
        <v>6</v>
      </c>
    </row>
    <row r="39" customHeight="1" spans="1:5">
      <c r="A39" s="5">
        <v>34</v>
      </c>
      <c r="B39" s="5" t="str">
        <f t="shared" si="1"/>
        <v>0102</v>
      </c>
      <c r="C39" s="5" t="str">
        <f>"2310210204"</f>
        <v>2310210204</v>
      </c>
      <c r="D39" s="6">
        <v>46.5</v>
      </c>
      <c r="E39" s="5"/>
    </row>
    <row r="40" customHeight="1" spans="1:5">
      <c r="A40" s="5">
        <v>35</v>
      </c>
      <c r="B40" s="5" t="str">
        <f t="shared" si="1"/>
        <v>0102</v>
      </c>
      <c r="C40" s="5" t="str">
        <f>"2310210205"</f>
        <v>2310210205</v>
      </c>
      <c r="D40" s="6">
        <v>46</v>
      </c>
      <c r="E40" s="5"/>
    </row>
    <row r="41" customHeight="1" spans="1:5">
      <c r="A41" s="5">
        <v>36</v>
      </c>
      <c r="B41" s="5" t="str">
        <f t="shared" si="1"/>
        <v>0102</v>
      </c>
      <c r="C41" s="5" t="str">
        <f>"2310210206"</f>
        <v>2310210206</v>
      </c>
      <c r="D41" s="6">
        <v>0</v>
      </c>
      <c r="E41" s="5" t="s">
        <v>6</v>
      </c>
    </row>
    <row r="42" customHeight="1" spans="1:5">
      <c r="A42" s="5">
        <v>37</v>
      </c>
      <c r="B42" s="5" t="str">
        <f t="shared" si="1"/>
        <v>0102</v>
      </c>
      <c r="C42" s="5" t="str">
        <f>"2310210207"</f>
        <v>2310210207</v>
      </c>
      <c r="D42" s="6">
        <v>0</v>
      </c>
      <c r="E42" s="5" t="s">
        <v>6</v>
      </c>
    </row>
    <row r="43" customHeight="1" spans="1:5">
      <c r="A43" s="5">
        <v>38</v>
      </c>
      <c r="B43" s="5" t="str">
        <f t="shared" si="1"/>
        <v>0102</v>
      </c>
      <c r="C43" s="5" t="str">
        <f>"2310210208"</f>
        <v>2310210208</v>
      </c>
      <c r="D43" s="6">
        <v>0</v>
      </c>
      <c r="E43" s="5" t="s">
        <v>6</v>
      </c>
    </row>
    <row r="44" customHeight="1" spans="1:5">
      <c r="A44" s="5">
        <v>39</v>
      </c>
      <c r="B44" s="5" t="str">
        <f t="shared" si="1"/>
        <v>0102</v>
      </c>
      <c r="C44" s="5" t="str">
        <f>"2310210209"</f>
        <v>2310210209</v>
      </c>
      <c r="D44" s="6">
        <v>57.5</v>
      </c>
      <c r="E44" s="5"/>
    </row>
    <row r="45" customHeight="1" spans="1:5">
      <c r="A45" s="5">
        <v>40</v>
      </c>
      <c r="B45" s="5" t="str">
        <f t="shared" si="1"/>
        <v>0102</v>
      </c>
      <c r="C45" s="5" t="str">
        <f>"2310210210"</f>
        <v>2310210210</v>
      </c>
      <c r="D45" s="6">
        <v>0</v>
      </c>
      <c r="E45" s="5" t="s">
        <v>6</v>
      </c>
    </row>
    <row r="46" customHeight="1" spans="1:5">
      <c r="A46" s="5">
        <v>41</v>
      </c>
      <c r="B46" s="5" t="str">
        <f t="shared" si="1"/>
        <v>0102</v>
      </c>
      <c r="C46" s="5" t="str">
        <f>"2310210211"</f>
        <v>2310210211</v>
      </c>
      <c r="D46" s="6">
        <v>0</v>
      </c>
      <c r="E46" s="5" t="s">
        <v>6</v>
      </c>
    </row>
    <row r="47" customHeight="1" spans="1:5">
      <c r="A47" s="5">
        <v>42</v>
      </c>
      <c r="B47" s="5" t="str">
        <f t="shared" si="1"/>
        <v>0102</v>
      </c>
      <c r="C47" s="5" t="str">
        <f>"2310210212"</f>
        <v>2310210212</v>
      </c>
      <c r="D47" s="6">
        <v>0</v>
      </c>
      <c r="E47" s="5" t="s">
        <v>6</v>
      </c>
    </row>
    <row r="48" customHeight="1" spans="1:5">
      <c r="A48" s="5">
        <v>43</v>
      </c>
      <c r="B48" s="5" t="str">
        <f t="shared" si="1"/>
        <v>0102</v>
      </c>
      <c r="C48" s="5" t="str">
        <f>"2310210213"</f>
        <v>2310210213</v>
      </c>
      <c r="D48" s="6">
        <v>66.5</v>
      </c>
      <c r="E48" s="5"/>
    </row>
    <row r="49" customHeight="1" spans="1:5">
      <c r="A49" s="5">
        <v>44</v>
      </c>
      <c r="B49" s="5" t="str">
        <f t="shared" si="1"/>
        <v>0102</v>
      </c>
      <c r="C49" s="5" t="str">
        <f>"2310210214"</f>
        <v>2310210214</v>
      </c>
      <c r="D49" s="6">
        <v>0</v>
      </c>
      <c r="E49" s="5" t="s">
        <v>6</v>
      </c>
    </row>
    <row r="50" customHeight="1" spans="1:5">
      <c r="A50" s="5">
        <v>45</v>
      </c>
      <c r="B50" s="5" t="str">
        <f t="shared" si="1"/>
        <v>0102</v>
      </c>
      <c r="C50" s="5" t="str">
        <f>"2310210215"</f>
        <v>2310210215</v>
      </c>
      <c r="D50" s="6">
        <v>65</v>
      </c>
      <c r="E50" s="5"/>
    </row>
    <row r="51" customHeight="1" spans="1:5">
      <c r="A51" s="5">
        <v>46</v>
      </c>
      <c r="B51" s="5" t="str">
        <f t="shared" si="1"/>
        <v>0102</v>
      </c>
      <c r="C51" s="5" t="str">
        <f>"2310210216"</f>
        <v>2310210216</v>
      </c>
      <c r="D51" s="6">
        <v>0</v>
      </c>
      <c r="E51" s="5" t="s">
        <v>6</v>
      </c>
    </row>
    <row r="52" customHeight="1" spans="1:5">
      <c r="A52" s="5">
        <v>47</v>
      </c>
      <c r="B52" s="5" t="str">
        <f t="shared" si="1"/>
        <v>0102</v>
      </c>
      <c r="C52" s="5" t="str">
        <f>"2310210217"</f>
        <v>2310210217</v>
      </c>
      <c r="D52" s="6">
        <v>66.5</v>
      </c>
      <c r="E52" s="5"/>
    </row>
    <row r="53" customHeight="1" spans="1:5">
      <c r="A53" s="5">
        <v>48</v>
      </c>
      <c r="B53" s="5" t="str">
        <f t="shared" si="1"/>
        <v>0102</v>
      </c>
      <c r="C53" s="5" t="str">
        <f>"2310210218"</f>
        <v>2310210218</v>
      </c>
      <c r="D53" s="6">
        <v>0</v>
      </c>
      <c r="E53" s="5" t="s">
        <v>6</v>
      </c>
    </row>
    <row r="54" customHeight="1" spans="1:5">
      <c r="A54" s="5">
        <v>49</v>
      </c>
      <c r="B54" s="5" t="str">
        <f t="shared" si="1"/>
        <v>0102</v>
      </c>
      <c r="C54" s="5" t="str">
        <f>"2310210219"</f>
        <v>2310210219</v>
      </c>
      <c r="D54" s="6">
        <v>0</v>
      </c>
      <c r="E54" s="5" t="s">
        <v>6</v>
      </c>
    </row>
    <row r="55" customHeight="1" spans="1:5">
      <c r="A55" s="5">
        <v>50</v>
      </c>
      <c r="B55" s="5" t="str">
        <f t="shared" si="1"/>
        <v>0102</v>
      </c>
      <c r="C55" s="5" t="str">
        <f>"2310210220"</f>
        <v>2310210220</v>
      </c>
      <c r="D55" s="6">
        <v>44</v>
      </c>
      <c r="E55" s="5"/>
    </row>
    <row r="56" customHeight="1" spans="1:5">
      <c r="A56" s="5">
        <v>51</v>
      </c>
      <c r="B56" s="5" t="str">
        <f t="shared" si="1"/>
        <v>0102</v>
      </c>
      <c r="C56" s="5" t="str">
        <f>"2310210221"</f>
        <v>2310210221</v>
      </c>
      <c r="D56" s="6">
        <v>0</v>
      </c>
      <c r="E56" s="5" t="s">
        <v>6</v>
      </c>
    </row>
    <row r="57" customHeight="1" spans="1:5">
      <c r="A57" s="5">
        <v>52</v>
      </c>
      <c r="B57" s="5" t="str">
        <f t="shared" si="1"/>
        <v>0102</v>
      </c>
      <c r="C57" s="5" t="str">
        <f>"2310210222"</f>
        <v>2310210222</v>
      </c>
      <c r="D57" s="6">
        <v>38</v>
      </c>
      <c r="E57" s="5"/>
    </row>
    <row r="58" customHeight="1" spans="1:5">
      <c r="A58" s="5">
        <v>53</v>
      </c>
      <c r="B58" s="5" t="str">
        <f t="shared" si="1"/>
        <v>0102</v>
      </c>
      <c r="C58" s="5" t="str">
        <f>"2310210223"</f>
        <v>2310210223</v>
      </c>
      <c r="D58" s="6">
        <v>57.5</v>
      </c>
      <c r="E58" s="5"/>
    </row>
    <row r="59" customHeight="1" spans="1:5">
      <c r="A59" s="5">
        <v>54</v>
      </c>
      <c r="B59" s="5" t="str">
        <f t="shared" si="1"/>
        <v>0102</v>
      </c>
      <c r="C59" s="5" t="str">
        <f>"2310210224"</f>
        <v>2310210224</v>
      </c>
      <c r="D59" s="6">
        <v>0</v>
      </c>
      <c r="E59" s="5" t="s">
        <v>6</v>
      </c>
    </row>
    <row r="60" customHeight="1" spans="1:5">
      <c r="A60" s="5">
        <v>55</v>
      </c>
      <c r="B60" s="5" t="str">
        <f t="shared" si="1"/>
        <v>0102</v>
      </c>
      <c r="C60" s="5" t="str">
        <f>"2310210225"</f>
        <v>2310210225</v>
      </c>
      <c r="D60" s="6">
        <v>54</v>
      </c>
      <c r="E60" s="5"/>
    </row>
    <row r="61" customHeight="1" spans="1:5">
      <c r="A61" s="5">
        <v>56</v>
      </c>
      <c r="B61" s="5" t="str">
        <f t="shared" si="1"/>
        <v>0102</v>
      </c>
      <c r="C61" s="5" t="str">
        <f>"2310210226"</f>
        <v>2310210226</v>
      </c>
      <c r="D61" s="6">
        <v>0</v>
      </c>
      <c r="E61" s="5" t="s">
        <v>6</v>
      </c>
    </row>
    <row r="62" customHeight="1" spans="1:5">
      <c r="A62" s="5">
        <v>57</v>
      </c>
      <c r="B62" s="5" t="str">
        <f t="shared" si="1"/>
        <v>0102</v>
      </c>
      <c r="C62" s="5" t="str">
        <f>"2310210227"</f>
        <v>2310210227</v>
      </c>
      <c r="D62" s="6">
        <v>0</v>
      </c>
      <c r="E62" s="5" t="s">
        <v>6</v>
      </c>
    </row>
    <row r="63" customHeight="1" spans="1:5">
      <c r="A63" s="5">
        <v>58</v>
      </c>
      <c r="B63" s="5" t="str">
        <f t="shared" si="1"/>
        <v>0102</v>
      </c>
      <c r="C63" s="5" t="str">
        <f>"2310210228"</f>
        <v>2310210228</v>
      </c>
      <c r="D63" s="6">
        <v>0</v>
      </c>
      <c r="E63" s="5" t="s">
        <v>6</v>
      </c>
    </row>
    <row r="64" customHeight="1" spans="1:5">
      <c r="A64" s="5">
        <v>59</v>
      </c>
      <c r="B64" s="5" t="str">
        <f t="shared" si="1"/>
        <v>0102</v>
      </c>
      <c r="C64" s="5" t="str">
        <f>"2310210229"</f>
        <v>2310210229</v>
      </c>
      <c r="D64" s="6">
        <v>61</v>
      </c>
      <c r="E64" s="5"/>
    </row>
    <row r="65" customHeight="1" spans="1:5">
      <c r="A65" s="5">
        <v>60</v>
      </c>
      <c r="B65" s="5" t="str">
        <f t="shared" si="1"/>
        <v>0102</v>
      </c>
      <c r="C65" s="5" t="str">
        <f>"2310210230"</f>
        <v>2310210230</v>
      </c>
      <c r="D65" s="6">
        <v>0</v>
      </c>
      <c r="E65" s="5" t="s">
        <v>6</v>
      </c>
    </row>
    <row r="66" customHeight="1" spans="1:5">
      <c r="A66" s="5">
        <v>61</v>
      </c>
      <c r="B66" s="5" t="str">
        <f t="shared" si="1"/>
        <v>0102</v>
      </c>
      <c r="C66" s="5" t="str">
        <f>"2310210301"</f>
        <v>2310210301</v>
      </c>
      <c r="D66" s="6">
        <v>42.5</v>
      </c>
      <c r="E66" s="5"/>
    </row>
    <row r="67" customHeight="1" spans="1:5">
      <c r="A67" s="5">
        <v>62</v>
      </c>
      <c r="B67" s="5" t="str">
        <f t="shared" si="1"/>
        <v>0102</v>
      </c>
      <c r="C67" s="5" t="str">
        <f>"2310210302"</f>
        <v>2310210302</v>
      </c>
      <c r="D67" s="6">
        <v>63.5</v>
      </c>
      <c r="E67" s="5"/>
    </row>
    <row r="68" customHeight="1" spans="1:5">
      <c r="A68" s="5">
        <v>63</v>
      </c>
      <c r="B68" s="5" t="str">
        <f t="shared" si="1"/>
        <v>0102</v>
      </c>
      <c r="C68" s="5" t="str">
        <f>"2310210303"</f>
        <v>2310210303</v>
      </c>
      <c r="D68" s="6">
        <v>38.5</v>
      </c>
      <c r="E68" s="5"/>
    </row>
    <row r="69" customHeight="1" spans="1:5">
      <c r="A69" s="5">
        <v>64</v>
      </c>
      <c r="B69" s="5" t="str">
        <f t="shared" si="1"/>
        <v>0102</v>
      </c>
      <c r="C69" s="5" t="str">
        <f>"2310210304"</f>
        <v>2310210304</v>
      </c>
      <c r="D69" s="6">
        <v>0</v>
      </c>
      <c r="E69" s="5" t="s">
        <v>6</v>
      </c>
    </row>
    <row r="70" customHeight="1" spans="1:5">
      <c r="A70" s="5">
        <v>65</v>
      </c>
      <c r="B70" s="5" t="str">
        <f t="shared" si="1"/>
        <v>0102</v>
      </c>
      <c r="C70" s="5" t="str">
        <f>"2310210305"</f>
        <v>2310210305</v>
      </c>
      <c r="D70" s="6">
        <v>49</v>
      </c>
      <c r="E70" s="5"/>
    </row>
    <row r="71" customHeight="1" spans="1:5">
      <c r="A71" s="5">
        <v>66</v>
      </c>
      <c r="B71" s="5" t="str">
        <f t="shared" si="1"/>
        <v>0102</v>
      </c>
      <c r="C71" s="5" t="str">
        <f>"2310210306"</f>
        <v>2310210306</v>
      </c>
      <c r="D71" s="6">
        <v>0</v>
      </c>
      <c r="E71" s="5" t="s">
        <v>6</v>
      </c>
    </row>
    <row r="72" customHeight="1" spans="1:5">
      <c r="A72" s="5">
        <v>67</v>
      </c>
      <c r="B72" s="5" t="str">
        <f t="shared" si="1"/>
        <v>0102</v>
      </c>
      <c r="C72" s="5" t="str">
        <f>"2310210307"</f>
        <v>2310210307</v>
      </c>
      <c r="D72" s="6">
        <v>0</v>
      </c>
      <c r="E72" s="5" t="s">
        <v>6</v>
      </c>
    </row>
    <row r="73" customHeight="1" spans="1:5">
      <c r="A73" s="5">
        <v>68</v>
      </c>
      <c r="B73" s="5" t="str">
        <f t="shared" si="1"/>
        <v>0102</v>
      </c>
      <c r="C73" s="5" t="str">
        <f>"2310210308"</f>
        <v>2310210308</v>
      </c>
      <c r="D73" s="6">
        <v>0</v>
      </c>
      <c r="E73" s="5" t="s">
        <v>6</v>
      </c>
    </row>
    <row r="74" customHeight="1" spans="1:5">
      <c r="A74" s="5">
        <v>69</v>
      </c>
      <c r="B74" s="5" t="str">
        <f t="shared" si="1"/>
        <v>0102</v>
      </c>
      <c r="C74" s="5" t="str">
        <f>"2310210309"</f>
        <v>2310210309</v>
      </c>
      <c r="D74" s="6">
        <v>0</v>
      </c>
      <c r="E74" s="5" t="s">
        <v>6</v>
      </c>
    </row>
    <row r="75" customHeight="1" spans="1:5">
      <c r="A75" s="5">
        <v>70</v>
      </c>
      <c r="B75" s="5" t="str">
        <f t="shared" si="1"/>
        <v>0102</v>
      </c>
      <c r="C75" s="5" t="str">
        <f>"2310210310"</f>
        <v>2310210310</v>
      </c>
      <c r="D75" s="6">
        <v>76</v>
      </c>
      <c r="E75" s="5"/>
    </row>
    <row r="76" customHeight="1" spans="1:5">
      <c r="A76" s="5">
        <v>71</v>
      </c>
      <c r="B76" s="5" t="str">
        <f t="shared" si="1"/>
        <v>0102</v>
      </c>
      <c r="C76" s="5" t="str">
        <f>"2310210311"</f>
        <v>2310210311</v>
      </c>
      <c r="D76" s="6">
        <v>0</v>
      </c>
      <c r="E76" s="5" t="s">
        <v>6</v>
      </c>
    </row>
    <row r="77" customHeight="1" spans="1:5">
      <c r="A77" s="5">
        <v>72</v>
      </c>
      <c r="B77" s="5" t="str">
        <f t="shared" si="1"/>
        <v>0102</v>
      </c>
      <c r="C77" s="5" t="str">
        <f>"2310210312"</f>
        <v>2310210312</v>
      </c>
      <c r="D77" s="6">
        <v>46</v>
      </c>
      <c r="E77" s="5"/>
    </row>
    <row r="78" customHeight="1" spans="1:5">
      <c r="A78" s="5">
        <v>73</v>
      </c>
      <c r="B78" s="5" t="str">
        <f t="shared" si="1"/>
        <v>0102</v>
      </c>
      <c r="C78" s="5" t="str">
        <f>"2310210313"</f>
        <v>2310210313</v>
      </c>
      <c r="D78" s="6">
        <v>0</v>
      </c>
      <c r="E78" s="5" t="s">
        <v>6</v>
      </c>
    </row>
    <row r="79" customHeight="1" spans="1:5">
      <c r="A79" s="5">
        <v>74</v>
      </c>
      <c r="B79" s="5" t="str">
        <f t="shared" si="1"/>
        <v>0102</v>
      </c>
      <c r="C79" s="5" t="str">
        <f>"2310210314"</f>
        <v>2310210314</v>
      </c>
      <c r="D79" s="6">
        <v>0</v>
      </c>
      <c r="E79" s="5" t="s">
        <v>6</v>
      </c>
    </row>
    <row r="80" customHeight="1" spans="1:5">
      <c r="A80" s="5">
        <v>75</v>
      </c>
      <c r="B80" s="5" t="str">
        <f t="shared" si="1"/>
        <v>0102</v>
      </c>
      <c r="C80" s="5" t="str">
        <f>"2310210315"</f>
        <v>2310210315</v>
      </c>
      <c r="D80" s="6">
        <v>58.5</v>
      </c>
      <c r="E80" s="5"/>
    </row>
    <row r="81" customHeight="1" spans="1:5">
      <c r="A81" s="5">
        <v>76</v>
      </c>
      <c r="B81" s="5" t="str">
        <f t="shared" si="1"/>
        <v>0102</v>
      </c>
      <c r="C81" s="5" t="str">
        <f>"2310210316"</f>
        <v>2310210316</v>
      </c>
      <c r="D81" s="6">
        <v>45.5</v>
      </c>
      <c r="E81" s="5"/>
    </row>
    <row r="82" customHeight="1" spans="1:5">
      <c r="A82" s="5">
        <v>77</v>
      </c>
      <c r="B82" s="5" t="str">
        <f t="shared" si="1"/>
        <v>0102</v>
      </c>
      <c r="C82" s="5" t="str">
        <f>"2310210317"</f>
        <v>2310210317</v>
      </c>
      <c r="D82" s="6">
        <v>0</v>
      </c>
      <c r="E82" s="5" t="s">
        <v>6</v>
      </c>
    </row>
    <row r="83" customHeight="1" spans="1:5">
      <c r="A83" s="5">
        <v>78</v>
      </c>
      <c r="B83" s="5" t="str">
        <f t="shared" si="1"/>
        <v>0102</v>
      </c>
      <c r="C83" s="5" t="str">
        <f>"2310210318"</f>
        <v>2310210318</v>
      </c>
      <c r="D83" s="6">
        <v>0</v>
      </c>
      <c r="E83" s="5" t="s">
        <v>6</v>
      </c>
    </row>
    <row r="84" customHeight="1" spans="1:5">
      <c r="A84" s="5">
        <v>79</v>
      </c>
      <c r="B84" s="5" t="str">
        <f t="shared" si="1"/>
        <v>0102</v>
      </c>
      <c r="C84" s="5" t="str">
        <f>"2310210319"</f>
        <v>2310210319</v>
      </c>
      <c r="D84" s="6">
        <v>53</v>
      </c>
      <c r="E84" s="5"/>
    </row>
    <row r="85" customHeight="1" spans="1:5">
      <c r="A85" s="5">
        <v>80</v>
      </c>
      <c r="B85" s="5" t="str">
        <f t="shared" si="1"/>
        <v>0102</v>
      </c>
      <c r="C85" s="5" t="str">
        <f>"2310210320"</f>
        <v>2310210320</v>
      </c>
      <c r="D85" s="6">
        <v>70</v>
      </c>
      <c r="E85" s="5"/>
    </row>
    <row r="86" customHeight="1" spans="1:5">
      <c r="A86" s="5">
        <v>81</v>
      </c>
      <c r="B86" s="5" t="str">
        <f t="shared" si="1"/>
        <v>0102</v>
      </c>
      <c r="C86" s="5" t="str">
        <f>"2310210321"</f>
        <v>2310210321</v>
      </c>
      <c r="D86" s="6">
        <v>54.5</v>
      </c>
      <c r="E86" s="5"/>
    </row>
    <row r="87" customHeight="1" spans="1:5">
      <c r="A87" s="5">
        <v>82</v>
      </c>
      <c r="B87" s="5" t="str">
        <f t="shared" si="1"/>
        <v>0102</v>
      </c>
      <c r="C87" s="5" t="str">
        <f>"2310210322"</f>
        <v>2310210322</v>
      </c>
      <c r="D87" s="6">
        <v>0</v>
      </c>
      <c r="E87" s="5" t="s">
        <v>6</v>
      </c>
    </row>
    <row r="88" customHeight="1" spans="1:5">
      <c r="A88" s="5">
        <v>83</v>
      </c>
      <c r="B88" s="5" t="str">
        <f t="shared" si="1"/>
        <v>0102</v>
      </c>
      <c r="C88" s="5" t="str">
        <f>"2310210323"</f>
        <v>2310210323</v>
      </c>
      <c r="D88" s="6">
        <v>47.5</v>
      </c>
      <c r="E88" s="5"/>
    </row>
    <row r="89" customHeight="1" spans="1:5">
      <c r="A89" s="5">
        <v>84</v>
      </c>
      <c r="B89" s="5" t="str">
        <f t="shared" si="1"/>
        <v>0102</v>
      </c>
      <c r="C89" s="5" t="str">
        <f>"2310210324"</f>
        <v>2310210324</v>
      </c>
      <c r="D89" s="6">
        <v>43.5</v>
      </c>
      <c r="E89" s="5"/>
    </row>
    <row r="90" customHeight="1" spans="1:5">
      <c r="A90" s="5">
        <v>85</v>
      </c>
      <c r="B90" s="5" t="str">
        <f t="shared" ref="B90:B117" si="2">"0103"</f>
        <v>0103</v>
      </c>
      <c r="C90" s="5" t="str">
        <f>"2310210325"</f>
        <v>2310210325</v>
      </c>
      <c r="D90" s="6">
        <v>49.5</v>
      </c>
      <c r="E90" s="5"/>
    </row>
    <row r="91" customHeight="1" spans="1:5">
      <c r="A91" s="5">
        <v>86</v>
      </c>
      <c r="B91" s="5" t="str">
        <f t="shared" si="2"/>
        <v>0103</v>
      </c>
      <c r="C91" s="5" t="str">
        <f>"2310210326"</f>
        <v>2310210326</v>
      </c>
      <c r="D91" s="6">
        <v>38</v>
      </c>
      <c r="E91" s="5"/>
    </row>
    <row r="92" customHeight="1" spans="1:5">
      <c r="A92" s="5">
        <v>87</v>
      </c>
      <c r="B92" s="5" t="str">
        <f t="shared" si="2"/>
        <v>0103</v>
      </c>
      <c r="C92" s="5" t="str">
        <f>"2310210327"</f>
        <v>2310210327</v>
      </c>
      <c r="D92" s="6">
        <v>41</v>
      </c>
      <c r="E92" s="5"/>
    </row>
    <row r="93" customHeight="1" spans="1:5">
      <c r="A93" s="5">
        <v>88</v>
      </c>
      <c r="B93" s="5" t="str">
        <f t="shared" si="2"/>
        <v>0103</v>
      </c>
      <c r="C93" s="5" t="str">
        <f>"2310210328"</f>
        <v>2310210328</v>
      </c>
      <c r="D93" s="6">
        <v>64.5</v>
      </c>
      <c r="E93" s="5"/>
    </row>
    <row r="94" customHeight="1" spans="1:5">
      <c r="A94" s="5">
        <v>89</v>
      </c>
      <c r="B94" s="5" t="str">
        <f t="shared" si="2"/>
        <v>0103</v>
      </c>
      <c r="C94" s="5" t="str">
        <f>"2310210329"</f>
        <v>2310210329</v>
      </c>
      <c r="D94" s="6">
        <v>61</v>
      </c>
      <c r="E94" s="5"/>
    </row>
    <row r="95" customHeight="1" spans="1:5">
      <c r="A95" s="5">
        <v>90</v>
      </c>
      <c r="B95" s="5" t="str">
        <f t="shared" si="2"/>
        <v>0103</v>
      </c>
      <c r="C95" s="5" t="str">
        <f>"2310210330"</f>
        <v>2310210330</v>
      </c>
      <c r="D95" s="6">
        <v>0</v>
      </c>
      <c r="E95" s="5" t="s">
        <v>6</v>
      </c>
    </row>
    <row r="96" customHeight="1" spans="1:5">
      <c r="A96" s="5">
        <v>91</v>
      </c>
      <c r="B96" s="5" t="str">
        <f t="shared" si="2"/>
        <v>0103</v>
      </c>
      <c r="C96" s="5" t="str">
        <f>"2310210401"</f>
        <v>2310210401</v>
      </c>
      <c r="D96" s="6">
        <v>67.5</v>
      </c>
      <c r="E96" s="5"/>
    </row>
    <row r="97" customHeight="1" spans="1:5">
      <c r="A97" s="5">
        <v>92</v>
      </c>
      <c r="B97" s="5" t="str">
        <f t="shared" si="2"/>
        <v>0103</v>
      </c>
      <c r="C97" s="5" t="str">
        <f>"2310210402"</f>
        <v>2310210402</v>
      </c>
      <c r="D97" s="6">
        <v>43</v>
      </c>
      <c r="E97" s="5"/>
    </row>
    <row r="98" customHeight="1" spans="1:5">
      <c r="A98" s="5">
        <v>93</v>
      </c>
      <c r="B98" s="5" t="str">
        <f t="shared" si="2"/>
        <v>0103</v>
      </c>
      <c r="C98" s="5" t="str">
        <f>"2310210403"</f>
        <v>2310210403</v>
      </c>
      <c r="D98" s="6">
        <v>0</v>
      </c>
      <c r="E98" s="5" t="s">
        <v>6</v>
      </c>
    </row>
    <row r="99" customHeight="1" spans="1:5">
      <c r="A99" s="5">
        <v>94</v>
      </c>
      <c r="B99" s="5" t="str">
        <f t="shared" si="2"/>
        <v>0103</v>
      </c>
      <c r="C99" s="5" t="str">
        <f>"2310210404"</f>
        <v>2310210404</v>
      </c>
      <c r="D99" s="6">
        <v>0</v>
      </c>
      <c r="E99" s="5" t="s">
        <v>6</v>
      </c>
    </row>
    <row r="100" customHeight="1" spans="1:5">
      <c r="A100" s="5">
        <v>95</v>
      </c>
      <c r="B100" s="5" t="str">
        <f t="shared" si="2"/>
        <v>0103</v>
      </c>
      <c r="C100" s="5" t="str">
        <f>"2310210405"</f>
        <v>2310210405</v>
      </c>
      <c r="D100" s="6">
        <v>0</v>
      </c>
      <c r="E100" s="5" t="s">
        <v>6</v>
      </c>
    </row>
    <row r="101" customHeight="1" spans="1:5">
      <c r="A101" s="5">
        <v>96</v>
      </c>
      <c r="B101" s="5" t="str">
        <f t="shared" si="2"/>
        <v>0103</v>
      </c>
      <c r="C101" s="5" t="str">
        <f>"2310210406"</f>
        <v>2310210406</v>
      </c>
      <c r="D101" s="6">
        <v>77</v>
      </c>
      <c r="E101" s="5"/>
    </row>
    <row r="102" customHeight="1" spans="1:5">
      <c r="A102" s="5">
        <v>97</v>
      </c>
      <c r="B102" s="5" t="str">
        <f t="shared" si="2"/>
        <v>0103</v>
      </c>
      <c r="C102" s="5" t="str">
        <f>"2310210407"</f>
        <v>2310210407</v>
      </c>
      <c r="D102" s="6">
        <v>56</v>
      </c>
      <c r="E102" s="5"/>
    </row>
    <row r="103" customHeight="1" spans="1:5">
      <c r="A103" s="5">
        <v>98</v>
      </c>
      <c r="B103" s="5" t="str">
        <f t="shared" si="2"/>
        <v>0103</v>
      </c>
      <c r="C103" s="5" t="str">
        <f>"2310210408"</f>
        <v>2310210408</v>
      </c>
      <c r="D103" s="6">
        <v>53</v>
      </c>
      <c r="E103" s="5"/>
    </row>
    <row r="104" customHeight="1" spans="1:5">
      <c r="A104" s="5">
        <v>99</v>
      </c>
      <c r="B104" s="5" t="str">
        <f t="shared" si="2"/>
        <v>0103</v>
      </c>
      <c r="C104" s="5" t="str">
        <f>"2310210409"</f>
        <v>2310210409</v>
      </c>
      <c r="D104" s="6">
        <v>0</v>
      </c>
      <c r="E104" s="5" t="s">
        <v>6</v>
      </c>
    </row>
    <row r="105" customHeight="1" spans="1:5">
      <c r="A105" s="5">
        <v>100</v>
      </c>
      <c r="B105" s="5" t="str">
        <f t="shared" si="2"/>
        <v>0103</v>
      </c>
      <c r="C105" s="5" t="str">
        <f>"2310210410"</f>
        <v>2310210410</v>
      </c>
      <c r="D105" s="6">
        <v>0</v>
      </c>
      <c r="E105" s="5" t="s">
        <v>6</v>
      </c>
    </row>
    <row r="106" customHeight="1" spans="1:5">
      <c r="A106" s="5">
        <v>101</v>
      </c>
      <c r="B106" s="5" t="str">
        <f t="shared" si="2"/>
        <v>0103</v>
      </c>
      <c r="C106" s="5" t="str">
        <f>"2310210411"</f>
        <v>2310210411</v>
      </c>
      <c r="D106" s="6">
        <v>54</v>
      </c>
      <c r="E106" s="5"/>
    </row>
    <row r="107" customHeight="1" spans="1:5">
      <c r="A107" s="5">
        <v>102</v>
      </c>
      <c r="B107" s="5" t="str">
        <f t="shared" si="2"/>
        <v>0103</v>
      </c>
      <c r="C107" s="5" t="str">
        <f>"2310210412"</f>
        <v>2310210412</v>
      </c>
      <c r="D107" s="6">
        <v>0</v>
      </c>
      <c r="E107" s="5" t="s">
        <v>6</v>
      </c>
    </row>
    <row r="108" customHeight="1" spans="1:5">
      <c r="A108" s="5">
        <v>103</v>
      </c>
      <c r="B108" s="5" t="str">
        <f t="shared" si="2"/>
        <v>0103</v>
      </c>
      <c r="C108" s="5" t="str">
        <f>"2310210413"</f>
        <v>2310210413</v>
      </c>
      <c r="D108" s="6">
        <v>0</v>
      </c>
      <c r="E108" s="5" t="s">
        <v>6</v>
      </c>
    </row>
    <row r="109" customHeight="1" spans="1:5">
      <c r="A109" s="5">
        <v>104</v>
      </c>
      <c r="B109" s="5" t="str">
        <f t="shared" si="2"/>
        <v>0103</v>
      </c>
      <c r="C109" s="5" t="str">
        <f>"2310210414"</f>
        <v>2310210414</v>
      </c>
      <c r="D109" s="6">
        <v>51</v>
      </c>
      <c r="E109" s="5"/>
    </row>
    <row r="110" customHeight="1" spans="1:5">
      <c r="A110" s="5">
        <v>105</v>
      </c>
      <c r="B110" s="5" t="str">
        <f t="shared" si="2"/>
        <v>0103</v>
      </c>
      <c r="C110" s="5" t="str">
        <f>"2310210415"</f>
        <v>2310210415</v>
      </c>
      <c r="D110" s="6">
        <v>0</v>
      </c>
      <c r="E110" s="5" t="s">
        <v>6</v>
      </c>
    </row>
    <row r="111" customHeight="1" spans="1:5">
      <c r="A111" s="5">
        <v>106</v>
      </c>
      <c r="B111" s="5" t="str">
        <f t="shared" si="2"/>
        <v>0103</v>
      </c>
      <c r="C111" s="5" t="str">
        <f>"2310210416"</f>
        <v>2310210416</v>
      </c>
      <c r="D111" s="6">
        <v>0</v>
      </c>
      <c r="E111" s="5" t="s">
        <v>6</v>
      </c>
    </row>
    <row r="112" customHeight="1" spans="1:5">
      <c r="A112" s="5">
        <v>107</v>
      </c>
      <c r="B112" s="5" t="str">
        <f t="shared" si="2"/>
        <v>0103</v>
      </c>
      <c r="C112" s="5" t="str">
        <f>"2310210417"</f>
        <v>2310210417</v>
      </c>
      <c r="D112" s="6">
        <v>44</v>
      </c>
      <c r="E112" s="5"/>
    </row>
    <row r="113" customHeight="1" spans="1:5">
      <c r="A113" s="5">
        <v>108</v>
      </c>
      <c r="B113" s="5" t="str">
        <f t="shared" si="2"/>
        <v>0103</v>
      </c>
      <c r="C113" s="5" t="str">
        <f>"2310210418"</f>
        <v>2310210418</v>
      </c>
      <c r="D113" s="6">
        <v>52.5</v>
      </c>
      <c r="E113" s="5"/>
    </row>
    <row r="114" customHeight="1" spans="1:5">
      <c r="A114" s="5">
        <v>109</v>
      </c>
      <c r="B114" s="5" t="str">
        <f t="shared" si="2"/>
        <v>0103</v>
      </c>
      <c r="C114" s="5" t="str">
        <f>"2310210419"</f>
        <v>2310210419</v>
      </c>
      <c r="D114" s="6">
        <v>50</v>
      </c>
      <c r="E114" s="5"/>
    </row>
    <row r="115" customHeight="1" spans="1:5">
      <c r="A115" s="5">
        <v>110</v>
      </c>
      <c r="B115" s="5" t="str">
        <f t="shared" si="2"/>
        <v>0103</v>
      </c>
      <c r="C115" s="5" t="str">
        <f>"2310210420"</f>
        <v>2310210420</v>
      </c>
      <c r="D115" s="6">
        <v>55</v>
      </c>
      <c r="E115" s="5"/>
    </row>
    <row r="116" customHeight="1" spans="1:5">
      <c r="A116" s="5">
        <v>111</v>
      </c>
      <c r="B116" s="5" t="str">
        <f t="shared" si="2"/>
        <v>0103</v>
      </c>
      <c r="C116" s="5" t="str">
        <f>"2310210421"</f>
        <v>2310210421</v>
      </c>
      <c r="D116" s="6">
        <v>0</v>
      </c>
      <c r="E116" s="5" t="s">
        <v>6</v>
      </c>
    </row>
    <row r="117" customHeight="1" spans="1:5">
      <c r="A117" s="5">
        <v>112</v>
      </c>
      <c r="B117" s="5" t="str">
        <f t="shared" si="2"/>
        <v>0103</v>
      </c>
      <c r="C117" s="5" t="str">
        <f>"2310210422"</f>
        <v>2310210422</v>
      </c>
      <c r="D117" s="6">
        <v>52</v>
      </c>
      <c r="E117" s="5"/>
    </row>
    <row r="118" customHeight="1" spans="1:5">
      <c r="A118" s="5">
        <v>113</v>
      </c>
      <c r="B118" s="5" t="str">
        <f t="shared" ref="B118:B136" si="3">"0104"</f>
        <v>0104</v>
      </c>
      <c r="C118" s="5" t="str">
        <f>"2310210423"</f>
        <v>2310210423</v>
      </c>
      <c r="D118" s="6">
        <v>65</v>
      </c>
      <c r="E118" s="5"/>
    </row>
    <row r="119" customHeight="1" spans="1:5">
      <c r="A119" s="5">
        <v>114</v>
      </c>
      <c r="B119" s="5" t="str">
        <f t="shared" si="3"/>
        <v>0104</v>
      </c>
      <c r="C119" s="5" t="str">
        <f>"2310210424"</f>
        <v>2310210424</v>
      </c>
      <c r="D119" s="6">
        <v>0</v>
      </c>
      <c r="E119" s="5" t="s">
        <v>6</v>
      </c>
    </row>
    <row r="120" customHeight="1" spans="1:5">
      <c r="A120" s="5">
        <v>115</v>
      </c>
      <c r="B120" s="5" t="str">
        <f t="shared" si="3"/>
        <v>0104</v>
      </c>
      <c r="C120" s="5" t="str">
        <f>"2310210425"</f>
        <v>2310210425</v>
      </c>
      <c r="D120" s="6">
        <v>49</v>
      </c>
      <c r="E120" s="5"/>
    </row>
    <row r="121" customHeight="1" spans="1:5">
      <c r="A121" s="5">
        <v>116</v>
      </c>
      <c r="B121" s="5" t="str">
        <f t="shared" si="3"/>
        <v>0104</v>
      </c>
      <c r="C121" s="5" t="str">
        <f>"2310210426"</f>
        <v>2310210426</v>
      </c>
      <c r="D121" s="6">
        <v>0</v>
      </c>
      <c r="E121" s="5" t="s">
        <v>6</v>
      </c>
    </row>
    <row r="122" customHeight="1" spans="1:5">
      <c r="A122" s="5">
        <v>117</v>
      </c>
      <c r="B122" s="5" t="str">
        <f t="shared" si="3"/>
        <v>0104</v>
      </c>
      <c r="C122" s="5" t="str">
        <f>"2310210427"</f>
        <v>2310210427</v>
      </c>
      <c r="D122" s="6">
        <v>56.5</v>
      </c>
      <c r="E122" s="5"/>
    </row>
    <row r="123" customHeight="1" spans="1:5">
      <c r="A123" s="5">
        <v>118</v>
      </c>
      <c r="B123" s="5" t="str">
        <f t="shared" si="3"/>
        <v>0104</v>
      </c>
      <c r="C123" s="5" t="str">
        <f>"2310210428"</f>
        <v>2310210428</v>
      </c>
      <c r="D123" s="6">
        <v>50</v>
      </c>
      <c r="E123" s="5"/>
    </row>
    <row r="124" customHeight="1" spans="1:5">
      <c r="A124" s="5">
        <v>119</v>
      </c>
      <c r="B124" s="5" t="str">
        <f t="shared" si="3"/>
        <v>0104</v>
      </c>
      <c r="C124" s="5" t="str">
        <f>"2310210429"</f>
        <v>2310210429</v>
      </c>
      <c r="D124" s="6">
        <v>0</v>
      </c>
      <c r="E124" s="5" t="s">
        <v>6</v>
      </c>
    </row>
    <row r="125" customHeight="1" spans="1:5">
      <c r="A125" s="5">
        <v>120</v>
      </c>
      <c r="B125" s="5" t="str">
        <f t="shared" si="3"/>
        <v>0104</v>
      </c>
      <c r="C125" s="5" t="str">
        <f>"2310210430"</f>
        <v>2310210430</v>
      </c>
      <c r="D125" s="6">
        <v>57.5</v>
      </c>
      <c r="E125" s="5"/>
    </row>
    <row r="126" customHeight="1" spans="1:5">
      <c r="A126" s="5">
        <v>121</v>
      </c>
      <c r="B126" s="5" t="str">
        <f t="shared" si="3"/>
        <v>0104</v>
      </c>
      <c r="C126" s="5" t="str">
        <f>"2310210501"</f>
        <v>2310210501</v>
      </c>
      <c r="D126" s="6">
        <v>54</v>
      </c>
      <c r="E126" s="5"/>
    </row>
    <row r="127" customHeight="1" spans="1:5">
      <c r="A127" s="5">
        <v>122</v>
      </c>
      <c r="B127" s="5" t="str">
        <f t="shared" si="3"/>
        <v>0104</v>
      </c>
      <c r="C127" s="5" t="str">
        <f>"2310210502"</f>
        <v>2310210502</v>
      </c>
      <c r="D127" s="6">
        <v>48.5</v>
      </c>
      <c r="E127" s="5"/>
    </row>
    <row r="128" customHeight="1" spans="1:5">
      <c r="A128" s="5">
        <v>123</v>
      </c>
      <c r="B128" s="5" t="str">
        <f t="shared" si="3"/>
        <v>0104</v>
      </c>
      <c r="C128" s="5" t="str">
        <f>"2310210503"</f>
        <v>2310210503</v>
      </c>
      <c r="D128" s="6">
        <v>0</v>
      </c>
      <c r="E128" s="5" t="s">
        <v>6</v>
      </c>
    </row>
    <row r="129" customHeight="1" spans="1:5">
      <c r="A129" s="5">
        <v>124</v>
      </c>
      <c r="B129" s="5" t="str">
        <f t="shared" si="3"/>
        <v>0104</v>
      </c>
      <c r="C129" s="5" t="str">
        <f>"2310210504"</f>
        <v>2310210504</v>
      </c>
      <c r="D129" s="6">
        <v>71</v>
      </c>
      <c r="E129" s="5"/>
    </row>
    <row r="130" customHeight="1" spans="1:5">
      <c r="A130" s="5">
        <v>125</v>
      </c>
      <c r="B130" s="5" t="str">
        <f t="shared" si="3"/>
        <v>0104</v>
      </c>
      <c r="C130" s="5" t="str">
        <f>"2310210505"</f>
        <v>2310210505</v>
      </c>
      <c r="D130" s="6">
        <v>0</v>
      </c>
      <c r="E130" s="5" t="s">
        <v>6</v>
      </c>
    </row>
    <row r="131" customHeight="1" spans="1:5">
      <c r="A131" s="5">
        <v>126</v>
      </c>
      <c r="B131" s="5" t="str">
        <f t="shared" si="3"/>
        <v>0104</v>
      </c>
      <c r="C131" s="5" t="str">
        <f>"2310210506"</f>
        <v>2310210506</v>
      </c>
      <c r="D131" s="6">
        <v>63.5</v>
      </c>
      <c r="E131" s="5"/>
    </row>
    <row r="132" customHeight="1" spans="1:5">
      <c r="A132" s="5">
        <v>127</v>
      </c>
      <c r="B132" s="5" t="str">
        <f t="shared" si="3"/>
        <v>0104</v>
      </c>
      <c r="C132" s="5" t="str">
        <f>"2310210507"</f>
        <v>2310210507</v>
      </c>
      <c r="D132" s="6">
        <v>53</v>
      </c>
      <c r="E132" s="5"/>
    </row>
    <row r="133" customHeight="1" spans="1:5">
      <c r="A133" s="5">
        <v>128</v>
      </c>
      <c r="B133" s="5" t="str">
        <f t="shared" si="3"/>
        <v>0104</v>
      </c>
      <c r="C133" s="5" t="str">
        <f>"2310210508"</f>
        <v>2310210508</v>
      </c>
      <c r="D133" s="6">
        <v>0</v>
      </c>
      <c r="E133" s="5" t="s">
        <v>6</v>
      </c>
    </row>
    <row r="134" customHeight="1" spans="1:5">
      <c r="A134" s="5">
        <v>129</v>
      </c>
      <c r="B134" s="5" t="str">
        <f t="shared" si="3"/>
        <v>0104</v>
      </c>
      <c r="C134" s="5" t="str">
        <f>"2310210509"</f>
        <v>2310210509</v>
      </c>
      <c r="D134" s="6">
        <v>0</v>
      </c>
      <c r="E134" s="5" t="s">
        <v>6</v>
      </c>
    </row>
    <row r="135" customHeight="1" spans="1:5">
      <c r="A135" s="5">
        <v>130</v>
      </c>
      <c r="B135" s="5" t="str">
        <f t="shared" si="3"/>
        <v>0104</v>
      </c>
      <c r="C135" s="5" t="str">
        <f>"2310210510"</f>
        <v>2310210510</v>
      </c>
      <c r="D135" s="6">
        <v>63.5</v>
      </c>
      <c r="E135" s="5"/>
    </row>
    <row r="136" customHeight="1" spans="1:5">
      <c r="A136" s="5">
        <v>131</v>
      </c>
      <c r="B136" s="5" t="str">
        <f t="shared" si="3"/>
        <v>0104</v>
      </c>
      <c r="C136" s="5" t="str">
        <f>"2310210511"</f>
        <v>2310210511</v>
      </c>
      <c r="D136" s="6">
        <v>49</v>
      </c>
      <c r="E136" s="5"/>
    </row>
    <row r="137" customHeight="1" spans="1:5">
      <c r="A137" s="5">
        <v>132</v>
      </c>
      <c r="B137" s="5" t="str">
        <f t="shared" ref="B137:B200" si="4">"0105"</f>
        <v>0105</v>
      </c>
      <c r="C137" s="5" t="str">
        <f>"2310210512"</f>
        <v>2310210512</v>
      </c>
      <c r="D137" s="6">
        <v>50.5</v>
      </c>
      <c r="E137" s="5"/>
    </row>
    <row r="138" customHeight="1" spans="1:5">
      <c r="A138" s="5">
        <v>133</v>
      </c>
      <c r="B138" s="5" t="str">
        <f t="shared" si="4"/>
        <v>0105</v>
      </c>
      <c r="C138" s="5" t="str">
        <f>"2310210513"</f>
        <v>2310210513</v>
      </c>
      <c r="D138" s="6">
        <v>63.5</v>
      </c>
      <c r="E138" s="5"/>
    </row>
    <row r="139" customHeight="1" spans="1:5">
      <c r="A139" s="5">
        <v>134</v>
      </c>
      <c r="B139" s="5" t="str">
        <f t="shared" si="4"/>
        <v>0105</v>
      </c>
      <c r="C139" s="5" t="str">
        <f>"2310210514"</f>
        <v>2310210514</v>
      </c>
      <c r="D139" s="6">
        <v>47.5</v>
      </c>
      <c r="E139" s="5"/>
    </row>
    <row r="140" customHeight="1" spans="1:5">
      <c r="A140" s="5">
        <v>135</v>
      </c>
      <c r="B140" s="5" t="str">
        <f t="shared" si="4"/>
        <v>0105</v>
      </c>
      <c r="C140" s="5" t="str">
        <f>"2310210515"</f>
        <v>2310210515</v>
      </c>
      <c r="D140" s="6">
        <v>55.5</v>
      </c>
      <c r="E140" s="5"/>
    </row>
    <row r="141" customHeight="1" spans="1:5">
      <c r="A141" s="5">
        <v>136</v>
      </c>
      <c r="B141" s="5" t="str">
        <f t="shared" si="4"/>
        <v>0105</v>
      </c>
      <c r="C141" s="5" t="str">
        <f>"2310210516"</f>
        <v>2310210516</v>
      </c>
      <c r="D141" s="6">
        <v>46</v>
      </c>
      <c r="E141" s="5"/>
    </row>
    <row r="142" customHeight="1" spans="1:5">
      <c r="A142" s="5">
        <v>137</v>
      </c>
      <c r="B142" s="5" t="str">
        <f t="shared" si="4"/>
        <v>0105</v>
      </c>
      <c r="C142" s="5" t="str">
        <f>"2310210517"</f>
        <v>2310210517</v>
      </c>
      <c r="D142" s="6">
        <v>0</v>
      </c>
      <c r="E142" s="5" t="s">
        <v>6</v>
      </c>
    </row>
    <row r="143" customHeight="1" spans="1:5">
      <c r="A143" s="5">
        <v>138</v>
      </c>
      <c r="B143" s="5" t="str">
        <f t="shared" si="4"/>
        <v>0105</v>
      </c>
      <c r="C143" s="5" t="str">
        <f>"2310210518"</f>
        <v>2310210518</v>
      </c>
      <c r="D143" s="6">
        <v>67</v>
      </c>
      <c r="E143" s="5"/>
    </row>
    <row r="144" customHeight="1" spans="1:5">
      <c r="A144" s="5">
        <v>139</v>
      </c>
      <c r="B144" s="5" t="str">
        <f t="shared" si="4"/>
        <v>0105</v>
      </c>
      <c r="C144" s="5" t="str">
        <f>"2310210519"</f>
        <v>2310210519</v>
      </c>
      <c r="D144" s="6">
        <v>0</v>
      </c>
      <c r="E144" s="5" t="s">
        <v>6</v>
      </c>
    </row>
    <row r="145" customHeight="1" spans="1:5">
      <c r="A145" s="5">
        <v>140</v>
      </c>
      <c r="B145" s="5" t="str">
        <f t="shared" si="4"/>
        <v>0105</v>
      </c>
      <c r="C145" s="5" t="str">
        <f>"2310210520"</f>
        <v>2310210520</v>
      </c>
      <c r="D145" s="6">
        <v>0</v>
      </c>
      <c r="E145" s="5" t="s">
        <v>6</v>
      </c>
    </row>
    <row r="146" customHeight="1" spans="1:5">
      <c r="A146" s="5">
        <v>141</v>
      </c>
      <c r="B146" s="5" t="str">
        <f t="shared" si="4"/>
        <v>0105</v>
      </c>
      <c r="C146" s="5" t="str">
        <f>"2310210521"</f>
        <v>2310210521</v>
      </c>
      <c r="D146" s="6">
        <v>74.5</v>
      </c>
      <c r="E146" s="5"/>
    </row>
    <row r="147" customHeight="1" spans="1:5">
      <c r="A147" s="5">
        <v>142</v>
      </c>
      <c r="B147" s="5" t="str">
        <f t="shared" si="4"/>
        <v>0105</v>
      </c>
      <c r="C147" s="5" t="str">
        <f>"2310210522"</f>
        <v>2310210522</v>
      </c>
      <c r="D147" s="6">
        <v>47.5</v>
      </c>
      <c r="E147" s="5"/>
    </row>
    <row r="148" customHeight="1" spans="1:5">
      <c r="A148" s="5">
        <v>143</v>
      </c>
      <c r="B148" s="5" t="str">
        <f t="shared" si="4"/>
        <v>0105</v>
      </c>
      <c r="C148" s="5" t="str">
        <f>"2310210523"</f>
        <v>2310210523</v>
      </c>
      <c r="D148" s="6">
        <v>46</v>
      </c>
      <c r="E148" s="5"/>
    </row>
    <row r="149" customHeight="1" spans="1:5">
      <c r="A149" s="5">
        <v>144</v>
      </c>
      <c r="B149" s="5" t="str">
        <f t="shared" si="4"/>
        <v>0105</v>
      </c>
      <c r="C149" s="5" t="str">
        <f>"2310210524"</f>
        <v>2310210524</v>
      </c>
      <c r="D149" s="6">
        <v>66.5</v>
      </c>
      <c r="E149" s="5"/>
    </row>
    <row r="150" customHeight="1" spans="1:5">
      <c r="A150" s="5">
        <v>145</v>
      </c>
      <c r="B150" s="5" t="str">
        <f t="shared" si="4"/>
        <v>0105</v>
      </c>
      <c r="C150" s="5" t="str">
        <f>"2310210525"</f>
        <v>2310210525</v>
      </c>
      <c r="D150" s="6">
        <v>62</v>
      </c>
      <c r="E150" s="5"/>
    </row>
    <row r="151" customHeight="1" spans="1:5">
      <c r="A151" s="5">
        <v>146</v>
      </c>
      <c r="B151" s="5" t="str">
        <f t="shared" si="4"/>
        <v>0105</v>
      </c>
      <c r="C151" s="5" t="str">
        <f>"2310210526"</f>
        <v>2310210526</v>
      </c>
      <c r="D151" s="6">
        <v>0</v>
      </c>
      <c r="E151" s="5" t="s">
        <v>6</v>
      </c>
    </row>
    <row r="152" customHeight="1" spans="1:5">
      <c r="A152" s="5">
        <v>147</v>
      </c>
      <c r="B152" s="5" t="str">
        <f t="shared" si="4"/>
        <v>0105</v>
      </c>
      <c r="C152" s="5" t="str">
        <f>"2310210527"</f>
        <v>2310210527</v>
      </c>
      <c r="D152" s="6">
        <v>54</v>
      </c>
      <c r="E152" s="5"/>
    </row>
    <row r="153" customHeight="1" spans="1:5">
      <c r="A153" s="5">
        <v>148</v>
      </c>
      <c r="B153" s="5" t="str">
        <f t="shared" si="4"/>
        <v>0105</v>
      </c>
      <c r="C153" s="5" t="str">
        <f>"2310210528"</f>
        <v>2310210528</v>
      </c>
      <c r="D153" s="6">
        <v>70</v>
      </c>
      <c r="E153" s="5"/>
    </row>
    <row r="154" customHeight="1" spans="1:5">
      <c r="A154" s="5">
        <v>149</v>
      </c>
      <c r="B154" s="5" t="str">
        <f t="shared" si="4"/>
        <v>0105</v>
      </c>
      <c r="C154" s="5" t="str">
        <f>"2310210529"</f>
        <v>2310210529</v>
      </c>
      <c r="D154" s="6">
        <v>55.5</v>
      </c>
      <c r="E154" s="5"/>
    </row>
    <row r="155" customHeight="1" spans="1:5">
      <c r="A155" s="5">
        <v>150</v>
      </c>
      <c r="B155" s="5" t="str">
        <f t="shared" si="4"/>
        <v>0105</v>
      </c>
      <c r="C155" s="5" t="str">
        <f>"2310210530"</f>
        <v>2310210530</v>
      </c>
      <c r="D155" s="6">
        <v>63</v>
      </c>
      <c r="E155" s="5"/>
    </row>
    <row r="156" customHeight="1" spans="1:5">
      <c r="A156" s="5">
        <v>151</v>
      </c>
      <c r="B156" s="5" t="str">
        <f t="shared" si="4"/>
        <v>0105</v>
      </c>
      <c r="C156" s="5" t="str">
        <f>"2310210601"</f>
        <v>2310210601</v>
      </c>
      <c r="D156" s="6">
        <v>0</v>
      </c>
      <c r="E156" s="5" t="s">
        <v>6</v>
      </c>
    </row>
    <row r="157" customHeight="1" spans="1:5">
      <c r="A157" s="5">
        <v>152</v>
      </c>
      <c r="B157" s="5" t="str">
        <f t="shared" si="4"/>
        <v>0105</v>
      </c>
      <c r="C157" s="5" t="str">
        <f>"2310210602"</f>
        <v>2310210602</v>
      </c>
      <c r="D157" s="6">
        <v>0</v>
      </c>
      <c r="E157" s="5" t="s">
        <v>6</v>
      </c>
    </row>
    <row r="158" customHeight="1" spans="1:5">
      <c r="A158" s="5">
        <v>153</v>
      </c>
      <c r="B158" s="5" t="str">
        <f t="shared" si="4"/>
        <v>0105</v>
      </c>
      <c r="C158" s="5" t="str">
        <f>"2310210603"</f>
        <v>2310210603</v>
      </c>
      <c r="D158" s="6">
        <v>37.5</v>
      </c>
      <c r="E158" s="5"/>
    </row>
    <row r="159" customHeight="1" spans="1:5">
      <c r="A159" s="5">
        <v>154</v>
      </c>
      <c r="B159" s="5" t="str">
        <f t="shared" si="4"/>
        <v>0105</v>
      </c>
      <c r="C159" s="5" t="str">
        <f>"2310210604"</f>
        <v>2310210604</v>
      </c>
      <c r="D159" s="6">
        <v>44</v>
      </c>
      <c r="E159" s="5"/>
    </row>
    <row r="160" customHeight="1" spans="1:5">
      <c r="A160" s="5">
        <v>155</v>
      </c>
      <c r="B160" s="5" t="str">
        <f t="shared" si="4"/>
        <v>0105</v>
      </c>
      <c r="C160" s="5" t="str">
        <f>"2310210605"</f>
        <v>2310210605</v>
      </c>
      <c r="D160" s="6">
        <v>56</v>
      </c>
      <c r="E160" s="5"/>
    </row>
    <row r="161" customHeight="1" spans="1:5">
      <c r="A161" s="5">
        <v>156</v>
      </c>
      <c r="B161" s="5" t="str">
        <f t="shared" si="4"/>
        <v>0105</v>
      </c>
      <c r="C161" s="5" t="str">
        <f>"2310210606"</f>
        <v>2310210606</v>
      </c>
      <c r="D161" s="6">
        <v>48</v>
      </c>
      <c r="E161" s="5"/>
    </row>
    <row r="162" customHeight="1" spans="1:5">
      <c r="A162" s="5">
        <v>157</v>
      </c>
      <c r="B162" s="5" t="str">
        <f t="shared" si="4"/>
        <v>0105</v>
      </c>
      <c r="C162" s="5" t="str">
        <f>"2310210607"</f>
        <v>2310210607</v>
      </c>
      <c r="D162" s="6">
        <v>68.5</v>
      </c>
      <c r="E162" s="5"/>
    </row>
    <row r="163" customHeight="1" spans="1:5">
      <c r="A163" s="5">
        <v>158</v>
      </c>
      <c r="B163" s="5" t="str">
        <f t="shared" si="4"/>
        <v>0105</v>
      </c>
      <c r="C163" s="5" t="str">
        <f>"2310210608"</f>
        <v>2310210608</v>
      </c>
      <c r="D163" s="6">
        <v>40.5</v>
      </c>
      <c r="E163" s="5"/>
    </row>
    <row r="164" customHeight="1" spans="1:5">
      <c r="A164" s="5">
        <v>159</v>
      </c>
      <c r="B164" s="5" t="str">
        <f t="shared" si="4"/>
        <v>0105</v>
      </c>
      <c r="C164" s="5" t="str">
        <f>"2310210609"</f>
        <v>2310210609</v>
      </c>
      <c r="D164" s="6">
        <v>0</v>
      </c>
      <c r="E164" s="5" t="s">
        <v>6</v>
      </c>
    </row>
    <row r="165" customHeight="1" spans="1:5">
      <c r="A165" s="5">
        <v>160</v>
      </c>
      <c r="B165" s="5" t="str">
        <f t="shared" si="4"/>
        <v>0105</v>
      </c>
      <c r="C165" s="5" t="str">
        <f>"2310210610"</f>
        <v>2310210610</v>
      </c>
      <c r="D165" s="6">
        <v>63</v>
      </c>
      <c r="E165" s="5"/>
    </row>
    <row r="166" customHeight="1" spans="1:5">
      <c r="A166" s="5">
        <v>161</v>
      </c>
      <c r="B166" s="5" t="str">
        <f t="shared" si="4"/>
        <v>0105</v>
      </c>
      <c r="C166" s="5" t="str">
        <f>"2310210611"</f>
        <v>2310210611</v>
      </c>
      <c r="D166" s="6">
        <v>55</v>
      </c>
      <c r="E166" s="5"/>
    </row>
    <row r="167" customHeight="1" spans="1:5">
      <c r="A167" s="5">
        <v>162</v>
      </c>
      <c r="B167" s="5" t="str">
        <f t="shared" si="4"/>
        <v>0105</v>
      </c>
      <c r="C167" s="5" t="str">
        <f>"2310210612"</f>
        <v>2310210612</v>
      </c>
      <c r="D167" s="6">
        <v>44.5</v>
      </c>
      <c r="E167" s="5"/>
    </row>
    <row r="168" customHeight="1" spans="1:5">
      <c r="A168" s="5">
        <v>163</v>
      </c>
      <c r="B168" s="5" t="str">
        <f t="shared" si="4"/>
        <v>0105</v>
      </c>
      <c r="C168" s="5" t="str">
        <f>"2310210613"</f>
        <v>2310210613</v>
      </c>
      <c r="D168" s="6">
        <v>66.5</v>
      </c>
      <c r="E168" s="5"/>
    </row>
    <row r="169" customHeight="1" spans="1:5">
      <c r="A169" s="5">
        <v>164</v>
      </c>
      <c r="B169" s="5" t="str">
        <f t="shared" si="4"/>
        <v>0105</v>
      </c>
      <c r="C169" s="5" t="str">
        <f>"2310210614"</f>
        <v>2310210614</v>
      </c>
      <c r="D169" s="6">
        <v>0</v>
      </c>
      <c r="E169" s="5" t="s">
        <v>6</v>
      </c>
    </row>
    <row r="170" customHeight="1" spans="1:5">
      <c r="A170" s="5">
        <v>165</v>
      </c>
      <c r="B170" s="5" t="str">
        <f t="shared" si="4"/>
        <v>0105</v>
      </c>
      <c r="C170" s="5" t="str">
        <f>"2310210615"</f>
        <v>2310210615</v>
      </c>
      <c r="D170" s="6">
        <v>46</v>
      </c>
      <c r="E170" s="5"/>
    </row>
    <row r="171" customHeight="1" spans="1:5">
      <c r="A171" s="5">
        <v>166</v>
      </c>
      <c r="B171" s="5" t="str">
        <f t="shared" si="4"/>
        <v>0105</v>
      </c>
      <c r="C171" s="5" t="str">
        <f>"2310210616"</f>
        <v>2310210616</v>
      </c>
      <c r="D171" s="6">
        <v>0</v>
      </c>
      <c r="E171" s="5" t="s">
        <v>6</v>
      </c>
    </row>
    <row r="172" customHeight="1" spans="1:5">
      <c r="A172" s="5">
        <v>167</v>
      </c>
      <c r="B172" s="5" t="str">
        <f t="shared" si="4"/>
        <v>0105</v>
      </c>
      <c r="C172" s="5" t="str">
        <f>"2310210617"</f>
        <v>2310210617</v>
      </c>
      <c r="D172" s="6">
        <v>67.5</v>
      </c>
      <c r="E172" s="5"/>
    </row>
    <row r="173" customHeight="1" spans="1:5">
      <c r="A173" s="5">
        <v>168</v>
      </c>
      <c r="B173" s="5" t="str">
        <f t="shared" si="4"/>
        <v>0105</v>
      </c>
      <c r="C173" s="5" t="str">
        <f>"2310210618"</f>
        <v>2310210618</v>
      </c>
      <c r="D173" s="6">
        <v>59.5</v>
      </c>
      <c r="E173" s="5"/>
    </row>
    <row r="174" customHeight="1" spans="1:5">
      <c r="A174" s="5">
        <v>169</v>
      </c>
      <c r="B174" s="5" t="str">
        <f t="shared" si="4"/>
        <v>0105</v>
      </c>
      <c r="C174" s="5" t="str">
        <f>"2310210619"</f>
        <v>2310210619</v>
      </c>
      <c r="D174" s="6">
        <v>69.5</v>
      </c>
      <c r="E174" s="5"/>
    </row>
    <row r="175" customHeight="1" spans="1:5">
      <c r="A175" s="5">
        <v>170</v>
      </c>
      <c r="B175" s="5" t="str">
        <f t="shared" si="4"/>
        <v>0105</v>
      </c>
      <c r="C175" s="5" t="str">
        <f>"2310210620"</f>
        <v>2310210620</v>
      </c>
      <c r="D175" s="6">
        <v>77.5</v>
      </c>
      <c r="E175" s="5"/>
    </row>
    <row r="176" customHeight="1" spans="1:5">
      <c r="A176" s="5">
        <v>171</v>
      </c>
      <c r="B176" s="5" t="str">
        <f t="shared" si="4"/>
        <v>0105</v>
      </c>
      <c r="C176" s="5" t="str">
        <f>"2310210621"</f>
        <v>2310210621</v>
      </c>
      <c r="D176" s="6">
        <v>54</v>
      </c>
      <c r="E176" s="5"/>
    </row>
    <row r="177" customHeight="1" spans="1:5">
      <c r="A177" s="5">
        <v>172</v>
      </c>
      <c r="B177" s="5" t="str">
        <f t="shared" si="4"/>
        <v>0105</v>
      </c>
      <c r="C177" s="5" t="str">
        <f>"2310210622"</f>
        <v>2310210622</v>
      </c>
      <c r="D177" s="6">
        <v>66.5</v>
      </c>
      <c r="E177" s="5"/>
    </row>
    <row r="178" customHeight="1" spans="1:5">
      <c r="A178" s="5">
        <v>173</v>
      </c>
      <c r="B178" s="5" t="str">
        <f t="shared" si="4"/>
        <v>0105</v>
      </c>
      <c r="C178" s="5" t="str">
        <f>"2310210623"</f>
        <v>2310210623</v>
      </c>
      <c r="D178" s="6">
        <v>42.5</v>
      </c>
      <c r="E178" s="5"/>
    </row>
    <row r="179" customHeight="1" spans="1:5">
      <c r="A179" s="5">
        <v>174</v>
      </c>
      <c r="B179" s="5" t="str">
        <f t="shared" si="4"/>
        <v>0105</v>
      </c>
      <c r="C179" s="5" t="str">
        <f>"2310210624"</f>
        <v>2310210624</v>
      </c>
      <c r="D179" s="6">
        <v>67</v>
      </c>
      <c r="E179" s="5"/>
    </row>
    <row r="180" customHeight="1" spans="1:5">
      <c r="A180" s="5">
        <v>175</v>
      </c>
      <c r="B180" s="5" t="str">
        <f t="shared" si="4"/>
        <v>0105</v>
      </c>
      <c r="C180" s="5" t="str">
        <f>"2310210625"</f>
        <v>2310210625</v>
      </c>
      <c r="D180" s="6">
        <v>65.5</v>
      </c>
      <c r="E180" s="5"/>
    </row>
    <row r="181" customHeight="1" spans="1:5">
      <c r="A181" s="5">
        <v>176</v>
      </c>
      <c r="B181" s="5" t="str">
        <f t="shared" si="4"/>
        <v>0105</v>
      </c>
      <c r="C181" s="5" t="str">
        <f>"2310210626"</f>
        <v>2310210626</v>
      </c>
      <c r="D181" s="6">
        <v>56.5</v>
      </c>
      <c r="E181" s="5"/>
    </row>
    <row r="182" customHeight="1" spans="1:5">
      <c r="A182" s="5">
        <v>177</v>
      </c>
      <c r="B182" s="5" t="str">
        <f t="shared" si="4"/>
        <v>0105</v>
      </c>
      <c r="C182" s="5" t="str">
        <f>"2310210627"</f>
        <v>2310210627</v>
      </c>
      <c r="D182" s="6">
        <v>60.5</v>
      </c>
      <c r="E182" s="5"/>
    </row>
    <row r="183" customHeight="1" spans="1:5">
      <c r="A183" s="5">
        <v>178</v>
      </c>
      <c r="B183" s="5" t="str">
        <f t="shared" si="4"/>
        <v>0105</v>
      </c>
      <c r="C183" s="5" t="str">
        <f>"2310210628"</f>
        <v>2310210628</v>
      </c>
      <c r="D183" s="6">
        <v>64.5</v>
      </c>
      <c r="E183" s="5"/>
    </row>
    <row r="184" customHeight="1" spans="1:5">
      <c r="A184" s="5">
        <v>179</v>
      </c>
      <c r="B184" s="5" t="str">
        <f t="shared" si="4"/>
        <v>0105</v>
      </c>
      <c r="C184" s="5" t="str">
        <f>"2310210629"</f>
        <v>2310210629</v>
      </c>
      <c r="D184" s="6">
        <v>55.5</v>
      </c>
      <c r="E184" s="5"/>
    </row>
    <row r="185" customHeight="1" spans="1:5">
      <c r="A185" s="5">
        <v>180</v>
      </c>
      <c r="B185" s="5" t="str">
        <f t="shared" si="4"/>
        <v>0105</v>
      </c>
      <c r="C185" s="5" t="str">
        <f>"2310210630"</f>
        <v>2310210630</v>
      </c>
      <c r="D185" s="6">
        <v>67</v>
      </c>
      <c r="E185" s="5"/>
    </row>
    <row r="186" customHeight="1" spans="1:5">
      <c r="A186" s="5">
        <v>181</v>
      </c>
      <c r="B186" s="5" t="str">
        <f t="shared" si="4"/>
        <v>0105</v>
      </c>
      <c r="C186" s="5" t="str">
        <f>"2310210701"</f>
        <v>2310210701</v>
      </c>
      <c r="D186" s="6">
        <v>53</v>
      </c>
      <c r="E186" s="5"/>
    </row>
    <row r="187" customHeight="1" spans="1:5">
      <c r="A187" s="5">
        <v>182</v>
      </c>
      <c r="B187" s="5" t="str">
        <f t="shared" si="4"/>
        <v>0105</v>
      </c>
      <c r="C187" s="5" t="str">
        <f>"2310210702"</f>
        <v>2310210702</v>
      </c>
      <c r="D187" s="6">
        <v>0</v>
      </c>
      <c r="E187" s="5" t="s">
        <v>6</v>
      </c>
    </row>
    <row r="188" customHeight="1" spans="1:5">
      <c r="A188" s="5">
        <v>183</v>
      </c>
      <c r="B188" s="5" t="str">
        <f t="shared" si="4"/>
        <v>0105</v>
      </c>
      <c r="C188" s="5" t="str">
        <f>"2310210703"</f>
        <v>2310210703</v>
      </c>
      <c r="D188" s="6">
        <v>53</v>
      </c>
      <c r="E188" s="5"/>
    </row>
    <row r="189" customHeight="1" spans="1:5">
      <c r="A189" s="5">
        <v>184</v>
      </c>
      <c r="B189" s="5" t="str">
        <f t="shared" si="4"/>
        <v>0105</v>
      </c>
      <c r="C189" s="5" t="str">
        <f>"2310210704"</f>
        <v>2310210704</v>
      </c>
      <c r="D189" s="6">
        <v>53</v>
      </c>
      <c r="E189" s="5"/>
    </row>
    <row r="190" customHeight="1" spans="1:5">
      <c r="A190" s="5">
        <v>185</v>
      </c>
      <c r="B190" s="5" t="str">
        <f t="shared" si="4"/>
        <v>0105</v>
      </c>
      <c r="C190" s="5" t="str">
        <f>"2310210705"</f>
        <v>2310210705</v>
      </c>
      <c r="D190" s="6">
        <v>41.5</v>
      </c>
      <c r="E190" s="5"/>
    </row>
    <row r="191" customHeight="1" spans="1:5">
      <c r="A191" s="5">
        <v>186</v>
      </c>
      <c r="B191" s="5" t="str">
        <f t="shared" si="4"/>
        <v>0105</v>
      </c>
      <c r="C191" s="5" t="str">
        <f>"2310210706"</f>
        <v>2310210706</v>
      </c>
      <c r="D191" s="6">
        <v>46.5</v>
      </c>
      <c r="E191" s="5"/>
    </row>
    <row r="192" customHeight="1" spans="1:5">
      <c r="A192" s="5">
        <v>187</v>
      </c>
      <c r="B192" s="5" t="str">
        <f t="shared" si="4"/>
        <v>0105</v>
      </c>
      <c r="C192" s="5" t="str">
        <f>"2310210707"</f>
        <v>2310210707</v>
      </c>
      <c r="D192" s="6">
        <v>0</v>
      </c>
      <c r="E192" s="5" t="s">
        <v>6</v>
      </c>
    </row>
    <row r="193" customHeight="1" spans="1:5">
      <c r="A193" s="5">
        <v>188</v>
      </c>
      <c r="B193" s="5" t="str">
        <f t="shared" si="4"/>
        <v>0105</v>
      </c>
      <c r="C193" s="5" t="str">
        <f>"2310210708"</f>
        <v>2310210708</v>
      </c>
      <c r="D193" s="6">
        <v>56.5</v>
      </c>
      <c r="E193" s="5"/>
    </row>
    <row r="194" customHeight="1" spans="1:5">
      <c r="A194" s="5">
        <v>189</v>
      </c>
      <c r="B194" s="5" t="str">
        <f t="shared" si="4"/>
        <v>0105</v>
      </c>
      <c r="C194" s="5" t="str">
        <f>"2310210709"</f>
        <v>2310210709</v>
      </c>
      <c r="D194" s="6">
        <v>0</v>
      </c>
      <c r="E194" s="5" t="s">
        <v>6</v>
      </c>
    </row>
    <row r="195" customHeight="1" spans="1:5">
      <c r="A195" s="5">
        <v>190</v>
      </c>
      <c r="B195" s="5" t="str">
        <f t="shared" si="4"/>
        <v>0105</v>
      </c>
      <c r="C195" s="5" t="str">
        <f>"2310210710"</f>
        <v>2310210710</v>
      </c>
      <c r="D195" s="6">
        <v>0</v>
      </c>
      <c r="E195" s="5" t="s">
        <v>6</v>
      </c>
    </row>
    <row r="196" customHeight="1" spans="1:5">
      <c r="A196" s="5">
        <v>191</v>
      </c>
      <c r="B196" s="5" t="str">
        <f t="shared" si="4"/>
        <v>0105</v>
      </c>
      <c r="C196" s="5" t="str">
        <f>"2310210711"</f>
        <v>2310210711</v>
      </c>
      <c r="D196" s="6">
        <v>60</v>
      </c>
      <c r="E196" s="5"/>
    </row>
    <row r="197" customHeight="1" spans="1:5">
      <c r="A197" s="5">
        <v>192</v>
      </c>
      <c r="B197" s="5" t="str">
        <f t="shared" si="4"/>
        <v>0105</v>
      </c>
      <c r="C197" s="5" t="str">
        <f>"2310210712"</f>
        <v>2310210712</v>
      </c>
      <c r="D197" s="6">
        <v>59</v>
      </c>
      <c r="E197" s="5"/>
    </row>
    <row r="198" customHeight="1" spans="1:5">
      <c r="A198" s="5">
        <v>193</v>
      </c>
      <c r="B198" s="5" t="str">
        <f t="shared" si="4"/>
        <v>0105</v>
      </c>
      <c r="C198" s="5" t="str">
        <f>"2310210713"</f>
        <v>2310210713</v>
      </c>
      <c r="D198" s="6">
        <v>0</v>
      </c>
      <c r="E198" s="5" t="s">
        <v>6</v>
      </c>
    </row>
    <row r="199" customHeight="1" spans="1:5">
      <c r="A199" s="5">
        <v>194</v>
      </c>
      <c r="B199" s="5" t="str">
        <f t="shared" si="4"/>
        <v>0105</v>
      </c>
      <c r="C199" s="5" t="str">
        <f>"2310210714"</f>
        <v>2310210714</v>
      </c>
      <c r="D199" s="6">
        <v>40.5</v>
      </c>
      <c r="E199" s="5"/>
    </row>
    <row r="200" customHeight="1" spans="1:5">
      <c r="A200" s="5">
        <v>195</v>
      </c>
      <c r="B200" s="5" t="str">
        <f t="shared" si="4"/>
        <v>0105</v>
      </c>
      <c r="C200" s="5" t="str">
        <f>"2310210715"</f>
        <v>2310210715</v>
      </c>
      <c r="D200" s="6">
        <v>78.5</v>
      </c>
      <c r="E200" s="5"/>
    </row>
    <row r="201" customHeight="1" spans="1:5">
      <c r="A201" s="5">
        <v>196</v>
      </c>
      <c r="B201" s="5" t="str">
        <f t="shared" ref="B201:B205" si="5">"0105"</f>
        <v>0105</v>
      </c>
      <c r="C201" s="5" t="str">
        <f>"2310210716"</f>
        <v>2310210716</v>
      </c>
      <c r="D201" s="6">
        <v>55.5</v>
      </c>
      <c r="E201" s="5"/>
    </row>
    <row r="202" customHeight="1" spans="1:5">
      <c r="A202" s="5">
        <v>197</v>
      </c>
      <c r="B202" s="5" t="str">
        <f t="shared" si="5"/>
        <v>0105</v>
      </c>
      <c r="C202" s="5" t="str">
        <f>"2310210717"</f>
        <v>2310210717</v>
      </c>
      <c r="D202" s="6">
        <v>62</v>
      </c>
      <c r="E202" s="5"/>
    </row>
    <row r="203" customHeight="1" spans="1:5">
      <c r="A203" s="5">
        <v>198</v>
      </c>
      <c r="B203" s="5" t="str">
        <f t="shared" si="5"/>
        <v>0105</v>
      </c>
      <c r="C203" s="5" t="str">
        <f>"2310210718"</f>
        <v>2310210718</v>
      </c>
      <c r="D203" s="6">
        <v>44</v>
      </c>
      <c r="E203" s="5"/>
    </row>
    <row r="204" customHeight="1" spans="1:5">
      <c r="A204" s="5">
        <v>199</v>
      </c>
      <c r="B204" s="5" t="str">
        <f t="shared" si="5"/>
        <v>0105</v>
      </c>
      <c r="C204" s="5" t="str">
        <f>"2310210719"</f>
        <v>2310210719</v>
      </c>
      <c r="D204" s="6">
        <v>70.5</v>
      </c>
      <c r="E204" s="5"/>
    </row>
    <row r="205" customHeight="1" spans="1:5">
      <c r="A205" s="5">
        <v>200</v>
      </c>
      <c r="B205" s="5" t="str">
        <f t="shared" si="5"/>
        <v>0105</v>
      </c>
      <c r="C205" s="5" t="str">
        <f>"2310210720"</f>
        <v>2310210720</v>
      </c>
      <c r="D205" s="6">
        <v>56.5</v>
      </c>
      <c r="E205" s="5"/>
    </row>
    <row r="206" customHeight="1" spans="1:5">
      <c r="A206" s="5">
        <v>201</v>
      </c>
      <c r="B206" s="5" t="str">
        <f t="shared" ref="B206:B239" si="6">"0106"</f>
        <v>0106</v>
      </c>
      <c r="C206" s="5" t="str">
        <f>"2310210721"</f>
        <v>2310210721</v>
      </c>
      <c r="D206" s="6">
        <v>46.5</v>
      </c>
      <c r="E206" s="5"/>
    </row>
    <row r="207" customHeight="1" spans="1:5">
      <c r="A207" s="5">
        <v>202</v>
      </c>
      <c r="B207" s="5" t="str">
        <f t="shared" si="6"/>
        <v>0106</v>
      </c>
      <c r="C207" s="5" t="str">
        <f>"2310210722"</f>
        <v>2310210722</v>
      </c>
      <c r="D207" s="6">
        <v>63</v>
      </c>
      <c r="E207" s="5"/>
    </row>
    <row r="208" customHeight="1" spans="1:5">
      <c r="A208" s="5">
        <v>203</v>
      </c>
      <c r="B208" s="5" t="str">
        <f t="shared" si="6"/>
        <v>0106</v>
      </c>
      <c r="C208" s="5" t="str">
        <f>"2310210723"</f>
        <v>2310210723</v>
      </c>
      <c r="D208" s="6">
        <v>51</v>
      </c>
      <c r="E208" s="5"/>
    </row>
    <row r="209" customHeight="1" spans="1:5">
      <c r="A209" s="5">
        <v>204</v>
      </c>
      <c r="B209" s="5" t="str">
        <f t="shared" si="6"/>
        <v>0106</v>
      </c>
      <c r="C209" s="5" t="str">
        <f>"2310210724"</f>
        <v>2310210724</v>
      </c>
      <c r="D209" s="6">
        <v>41.5</v>
      </c>
      <c r="E209" s="5"/>
    </row>
    <row r="210" customHeight="1" spans="1:5">
      <c r="A210" s="5">
        <v>205</v>
      </c>
      <c r="B210" s="5" t="str">
        <f t="shared" si="6"/>
        <v>0106</v>
      </c>
      <c r="C210" s="5" t="str">
        <f>"2310210725"</f>
        <v>2310210725</v>
      </c>
      <c r="D210" s="6">
        <v>68.5</v>
      </c>
      <c r="E210" s="5"/>
    </row>
    <row r="211" customHeight="1" spans="1:5">
      <c r="A211" s="5">
        <v>206</v>
      </c>
      <c r="B211" s="5" t="str">
        <f t="shared" si="6"/>
        <v>0106</v>
      </c>
      <c r="C211" s="5" t="str">
        <f>"2310210726"</f>
        <v>2310210726</v>
      </c>
      <c r="D211" s="6">
        <v>70</v>
      </c>
      <c r="E211" s="5"/>
    </row>
    <row r="212" customHeight="1" spans="1:5">
      <c r="A212" s="5">
        <v>207</v>
      </c>
      <c r="B212" s="5" t="str">
        <f t="shared" si="6"/>
        <v>0106</v>
      </c>
      <c r="C212" s="5" t="str">
        <f>"2310210727"</f>
        <v>2310210727</v>
      </c>
      <c r="D212" s="6">
        <v>53</v>
      </c>
      <c r="E212" s="5"/>
    </row>
    <row r="213" customHeight="1" spans="1:5">
      <c r="A213" s="5">
        <v>208</v>
      </c>
      <c r="B213" s="5" t="str">
        <f t="shared" si="6"/>
        <v>0106</v>
      </c>
      <c r="C213" s="5" t="str">
        <f>"2310210728"</f>
        <v>2310210728</v>
      </c>
      <c r="D213" s="6">
        <v>67</v>
      </c>
      <c r="E213" s="5"/>
    </row>
    <row r="214" customHeight="1" spans="1:5">
      <c r="A214" s="5">
        <v>209</v>
      </c>
      <c r="B214" s="5" t="str">
        <f t="shared" si="6"/>
        <v>0106</v>
      </c>
      <c r="C214" s="5" t="str">
        <f>"2310210729"</f>
        <v>2310210729</v>
      </c>
      <c r="D214" s="6">
        <v>63.5</v>
      </c>
      <c r="E214" s="5"/>
    </row>
    <row r="215" customHeight="1" spans="1:5">
      <c r="A215" s="5">
        <v>210</v>
      </c>
      <c r="B215" s="5" t="str">
        <f t="shared" si="6"/>
        <v>0106</v>
      </c>
      <c r="C215" s="5" t="str">
        <f>"2310210730"</f>
        <v>2310210730</v>
      </c>
      <c r="D215" s="6">
        <v>0</v>
      </c>
      <c r="E215" s="5" t="s">
        <v>6</v>
      </c>
    </row>
    <row r="216" customHeight="1" spans="1:5">
      <c r="A216" s="5">
        <v>211</v>
      </c>
      <c r="B216" s="5" t="str">
        <f t="shared" si="6"/>
        <v>0106</v>
      </c>
      <c r="C216" s="5" t="str">
        <f>"2310210801"</f>
        <v>2310210801</v>
      </c>
      <c r="D216" s="6">
        <v>51.5</v>
      </c>
      <c r="E216" s="5"/>
    </row>
    <row r="217" customHeight="1" spans="1:5">
      <c r="A217" s="5">
        <v>212</v>
      </c>
      <c r="B217" s="5" t="str">
        <f t="shared" si="6"/>
        <v>0106</v>
      </c>
      <c r="C217" s="5" t="str">
        <f>"2310210802"</f>
        <v>2310210802</v>
      </c>
      <c r="D217" s="6">
        <v>55</v>
      </c>
      <c r="E217" s="5"/>
    </row>
    <row r="218" customHeight="1" spans="1:5">
      <c r="A218" s="5">
        <v>213</v>
      </c>
      <c r="B218" s="5" t="str">
        <f t="shared" si="6"/>
        <v>0106</v>
      </c>
      <c r="C218" s="5" t="str">
        <f>"2310210803"</f>
        <v>2310210803</v>
      </c>
      <c r="D218" s="6">
        <v>55</v>
      </c>
      <c r="E218" s="5"/>
    </row>
    <row r="219" customHeight="1" spans="1:5">
      <c r="A219" s="5">
        <v>214</v>
      </c>
      <c r="B219" s="5" t="str">
        <f t="shared" si="6"/>
        <v>0106</v>
      </c>
      <c r="C219" s="5" t="str">
        <f>"2310210804"</f>
        <v>2310210804</v>
      </c>
      <c r="D219" s="6">
        <v>66</v>
      </c>
      <c r="E219" s="5"/>
    </row>
    <row r="220" customHeight="1" spans="1:5">
      <c r="A220" s="5">
        <v>215</v>
      </c>
      <c r="B220" s="5" t="str">
        <f t="shared" si="6"/>
        <v>0106</v>
      </c>
      <c r="C220" s="5" t="str">
        <f>"2310210805"</f>
        <v>2310210805</v>
      </c>
      <c r="D220" s="6">
        <v>0</v>
      </c>
      <c r="E220" s="5" t="s">
        <v>6</v>
      </c>
    </row>
    <row r="221" customHeight="1" spans="1:5">
      <c r="A221" s="5">
        <v>216</v>
      </c>
      <c r="B221" s="5" t="str">
        <f t="shared" si="6"/>
        <v>0106</v>
      </c>
      <c r="C221" s="5" t="str">
        <f>"2310210806"</f>
        <v>2310210806</v>
      </c>
      <c r="D221" s="6">
        <v>51.5</v>
      </c>
      <c r="E221" s="5"/>
    </row>
    <row r="222" customHeight="1" spans="1:5">
      <c r="A222" s="5">
        <v>217</v>
      </c>
      <c r="B222" s="5" t="str">
        <f t="shared" si="6"/>
        <v>0106</v>
      </c>
      <c r="C222" s="5" t="str">
        <f>"2310210807"</f>
        <v>2310210807</v>
      </c>
      <c r="D222" s="6">
        <v>48</v>
      </c>
      <c r="E222" s="5"/>
    </row>
    <row r="223" customHeight="1" spans="1:5">
      <c r="A223" s="5">
        <v>218</v>
      </c>
      <c r="B223" s="5" t="str">
        <f t="shared" si="6"/>
        <v>0106</v>
      </c>
      <c r="C223" s="5" t="str">
        <f>"2310210808"</f>
        <v>2310210808</v>
      </c>
      <c r="D223" s="6">
        <v>61</v>
      </c>
      <c r="E223" s="5"/>
    </row>
    <row r="224" customHeight="1" spans="1:5">
      <c r="A224" s="5">
        <v>219</v>
      </c>
      <c r="B224" s="5" t="str">
        <f t="shared" si="6"/>
        <v>0106</v>
      </c>
      <c r="C224" s="5" t="str">
        <f>"2310210809"</f>
        <v>2310210809</v>
      </c>
      <c r="D224" s="6">
        <v>42.5</v>
      </c>
      <c r="E224" s="5"/>
    </row>
    <row r="225" customHeight="1" spans="1:5">
      <c r="A225" s="5">
        <v>220</v>
      </c>
      <c r="B225" s="5" t="str">
        <f t="shared" si="6"/>
        <v>0106</v>
      </c>
      <c r="C225" s="5" t="str">
        <f>"2310210810"</f>
        <v>2310210810</v>
      </c>
      <c r="D225" s="6">
        <v>50.5</v>
      </c>
      <c r="E225" s="5"/>
    </row>
    <row r="226" customHeight="1" spans="1:5">
      <c r="A226" s="5">
        <v>221</v>
      </c>
      <c r="B226" s="5" t="str">
        <f t="shared" si="6"/>
        <v>0106</v>
      </c>
      <c r="C226" s="5" t="str">
        <f>"2310210811"</f>
        <v>2310210811</v>
      </c>
      <c r="D226" s="6">
        <v>38</v>
      </c>
      <c r="E226" s="5"/>
    </row>
    <row r="227" customHeight="1" spans="1:5">
      <c r="A227" s="5">
        <v>222</v>
      </c>
      <c r="B227" s="5" t="str">
        <f t="shared" si="6"/>
        <v>0106</v>
      </c>
      <c r="C227" s="5" t="str">
        <f>"2310210812"</f>
        <v>2310210812</v>
      </c>
      <c r="D227" s="6">
        <v>56</v>
      </c>
      <c r="E227" s="5"/>
    </row>
    <row r="228" customHeight="1" spans="1:5">
      <c r="A228" s="5">
        <v>223</v>
      </c>
      <c r="B228" s="5" t="str">
        <f t="shared" si="6"/>
        <v>0106</v>
      </c>
      <c r="C228" s="5" t="str">
        <f>"2310210813"</f>
        <v>2310210813</v>
      </c>
      <c r="D228" s="6">
        <v>30.5</v>
      </c>
      <c r="E228" s="5"/>
    </row>
    <row r="229" customHeight="1" spans="1:5">
      <c r="A229" s="5">
        <v>224</v>
      </c>
      <c r="B229" s="5" t="str">
        <f t="shared" si="6"/>
        <v>0106</v>
      </c>
      <c r="C229" s="5" t="str">
        <f>"2310210814"</f>
        <v>2310210814</v>
      </c>
      <c r="D229" s="6">
        <v>0</v>
      </c>
      <c r="E229" s="5" t="s">
        <v>6</v>
      </c>
    </row>
    <row r="230" customHeight="1" spans="1:5">
      <c r="A230" s="5">
        <v>225</v>
      </c>
      <c r="B230" s="5" t="str">
        <f t="shared" si="6"/>
        <v>0106</v>
      </c>
      <c r="C230" s="5" t="str">
        <f>"2310210815"</f>
        <v>2310210815</v>
      </c>
      <c r="D230" s="6">
        <v>0</v>
      </c>
      <c r="E230" s="5" t="s">
        <v>6</v>
      </c>
    </row>
    <row r="231" customHeight="1" spans="1:5">
      <c r="A231" s="5">
        <v>226</v>
      </c>
      <c r="B231" s="5" t="str">
        <f t="shared" si="6"/>
        <v>0106</v>
      </c>
      <c r="C231" s="5" t="str">
        <f>"2310210816"</f>
        <v>2310210816</v>
      </c>
      <c r="D231" s="6">
        <v>61</v>
      </c>
      <c r="E231" s="5"/>
    </row>
    <row r="232" customHeight="1" spans="1:5">
      <c r="A232" s="5">
        <v>227</v>
      </c>
      <c r="B232" s="5" t="str">
        <f t="shared" si="6"/>
        <v>0106</v>
      </c>
      <c r="C232" s="5" t="str">
        <f>"2310210817"</f>
        <v>2310210817</v>
      </c>
      <c r="D232" s="6">
        <v>64.5</v>
      </c>
      <c r="E232" s="5"/>
    </row>
    <row r="233" customHeight="1" spans="1:5">
      <c r="A233" s="5">
        <v>228</v>
      </c>
      <c r="B233" s="5" t="str">
        <f t="shared" si="6"/>
        <v>0106</v>
      </c>
      <c r="C233" s="5" t="str">
        <f>"2310210818"</f>
        <v>2310210818</v>
      </c>
      <c r="D233" s="6">
        <v>0</v>
      </c>
      <c r="E233" s="5" t="s">
        <v>6</v>
      </c>
    </row>
    <row r="234" customHeight="1" spans="1:5">
      <c r="A234" s="5">
        <v>229</v>
      </c>
      <c r="B234" s="5" t="str">
        <f t="shared" si="6"/>
        <v>0106</v>
      </c>
      <c r="C234" s="5" t="str">
        <f>"2310210819"</f>
        <v>2310210819</v>
      </c>
      <c r="D234" s="6">
        <v>0</v>
      </c>
      <c r="E234" s="5" t="s">
        <v>6</v>
      </c>
    </row>
    <row r="235" customHeight="1" spans="1:5">
      <c r="A235" s="5">
        <v>230</v>
      </c>
      <c r="B235" s="5" t="str">
        <f t="shared" si="6"/>
        <v>0106</v>
      </c>
      <c r="C235" s="5" t="str">
        <f>"2310210820"</f>
        <v>2310210820</v>
      </c>
      <c r="D235" s="6">
        <v>65</v>
      </c>
      <c r="E235" s="5"/>
    </row>
    <row r="236" customHeight="1" spans="1:5">
      <c r="A236" s="5">
        <v>231</v>
      </c>
      <c r="B236" s="5" t="str">
        <f t="shared" si="6"/>
        <v>0106</v>
      </c>
      <c r="C236" s="5" t="str">
        <f>"2310210821"</f>
        <v>2310210821</v>
      </c>
      <c r="D236" s="6">
        <v>62.5</v>
      </c>
      <c r="E236" s="5"/>
    </row>
    <row r="237" customHeight="1" spans="1:5">
      <c r="A237" s="5">
        <v>232</v>
      </c>
      <c r="B237" s="5" t="str">
        <f t="shared" si="6"/>
        <v>0106</v>
      </c>
      <c r="C237" s="5" t="str">
        <f>"2310210822"</f>
        <v>2310210822</v>
      </c>
      <c r="D237" s="6">
        <v>54.5</v>
      </c>
      <c r="E237" s="5"/>
    </row>
    <row r="238" customHeight="1" spans="1:5">
      <c r="A238" s="5">
        <v>233</v>
      </c>
      <c r="B238" s="5" t="str">
        <f t="shared" si="6"/>
        <v>0106</v>
      </c>
      <c r="C238" s="5" t="str">
        <f>"2310210823"</f>
        <v>2310210823</v>
      </c>
      <c r="D238" s="6">
        <v>38</v>
      </c>
      <c r="E238" s="5"/>
    </row>
    <row r="239" customHeight="1" spans="1:5">
      <c r="A239" s="5">
        <v>234</v>
      </c>
      <c r="B239" s="5" t="str">
        <f t="shared" si="6"/>
        <v>0106</v>
      </c>
      <c r="C239" s="5" t="str">
        <f>"2310210824"</f>
        <v>2310210824</v>
      </c>
      <c r="D239" s="6">
        <v>51</v>
      </c>
      <c r="E239" s="5"/>
    </row>
    <row r="240" customHeight="1" spans="1:5">
      <c r="A240" s="5">
        <v>235</v>
      </c>
      <c r="B240" s="5" t="str">
        <f t="shared" ref="B240:B269" si="7">"0107"</f>
        <v>0107</v>
      </c>
      <c r="C240" s="5" t="str">
        <f>"2310210825"</f>
        <v>2310210825</v>
      </c>
      <c r="D240" s="6">
        <v>48.5</v>
      </c>
      <c r="E240" s="5"/>
    </row>
    <row r="241" customHeight="1" spans="1:5">
      <c r="A241" s="5">
        <v>236</v>
      </c>
      <c r="B241" s="5" t="str">
        <f t="shared" si="7"/>
        <v>0107</v>
      </c>
      <c r="C241" s="5" t="str">
        <f>"2310210826"</f>
        <v>2310210826</v>
      </c>
      <c r="D241" s="6">
        <v>0</v>
      </c>
      <c r="E241" s="5" t="s">
        <v>6</v>
      </c>
    </row>
    <row r="242" customHeight="1" spans="1:5">
      <c r="A242" s="5">
        <v>237</v>
      </c>
      <c r="B242" s="5" t="str">
        <f t="shared" si="7"/>
        <v>0107</v>
      </c>
      <c r="C242" s="5" t="str">
        <f>"2310210827"</f>
        <v>2310210827</v>
      </c>
      <c r="D242" s="6">
        <v>54</v>
      </c>
      <c r="E242" s="5"/>
    </row>
    <row r="243" customHeight="1" spans="1:5">
      <c r="A243" s="5">
        <v>238</v>
      </c>
      <c r="B243" s="5" t="str">
        <f t="shared" si="7"/>
        <v>0107</v>
      </c>
      <c r="C243" s="5" t="str">
        <f>"2310210828"</f>
        <v>2310210828</v>
      </c>
      <c r="D243" s="6">
        <v>64</v>
      </c>
      <c r="E243" s="5"/>
    </row>
    <row r="244" customHeight="1" spans="1:5">
      <c r="A244" s="5">
        <v>239</v>
      </c>
      <c r="B244" s="5" t="str">
        <f t="shared" si="7"/>
        <v>0107</v>
      </c>
      <c r="C244" s="5" t="str">
        <f>"2310210829"</f>
        <v>2310210829</v>
      </c>
      <c r="D244" s="6">
        <v>58</v>
      </c>
      <c r="E244" s="5"/>
    </row>
    <row r="245" customHeight="1" spans="1:5">
      <c r="A245" s="5">
        <v>240</v>
      </c>
      <c r="B245" s="5" t="str">
        <f t="shared" si="7"/>
        <v>0107</v>
      </c>
      <c r="C245" s="5" t="str">
        <f>"2310210830"</f>
        <v>2310210830</v>
      </c>
      <c r="D245" s="6">
        <v>58</v>
      </c>
      <c r="E245" s="5"/>
    </row>
    <row r="246" customHeight="1" spans="1:5">
      <c r="A246" s="5">
        <v>241</v>
      </c>
      <c r="B246" s="5" t="str">
        <f t="shared" si="7"/>
        <v>0107</v>
      </c>
      <c r="C246" s="5" t="str">
        <f>"2310210901"</f>
        <v>2310210901</v>
      </c>
      <c r="D246" s="6">
        <v>56.5</v>
      </c>
      <c r="E246" s="5"/>
    </row>
    <row r="247" customHeight="1" spans="1:5">
      <c r="A247" s="5">
        <v>242</v>
      </c>
      <c r="B247" s="5" t="str">
        <f t="shared" si="7"/>
        <v>0107</v>
      </c>
      <c r="C247" s="5" t="str">
        <f>"2310210902"</f>
        <v>2310210902</v>
      </c>
      <c r="D247" s="6">
        <v>0</v>
      </c>
      <c r="E247" s="5" t="s">
        <v>6</v>
      </c>
    </row>
    <row r="248" customHeight="1" spans="1:5">
      <c r="A248" s="5">
        <v>243</v>
      </c>
      <c r="B248" s="5" t="str">
        <f t="shared" si="7"/>
        <v>0107</v>
      </c>
      <c r="C248" s="5" t="str">
        <f>"2310210903"</f>
        <v>2310210903</v>
      </c>
      <c r="D248" s="6">
        <v>66.5</v>
      </c>
      <c r="E248" s="5"/>
    </row>
    <row r="249" customHeight="1" spans="1:5">
      <c r="A249" s="5">
        <v>244</v>
      </c>
      <c r="B249" s="5" t="str">
        <f t="shared" si="7"/>
        <v>0107</v>
      </c>
      <c r="C249" s="5" t="str">
        <f>"2310210904"</f>
        <v>2310210904</v>
      </c>
      <c r="D249" s="6">
        <v>61</v>
      </c>
      <c r="E249" s="5"/>
    </row>
    <row r="250" customHeight="1" spans="1:5">
      <c r="A250" s="5">
        <v>245</v>
      </c>
      <c r="B250" s="5" t="str">
        <f t="shared" si="7"/>
        <v>0107</v>
      </c>
      <c r="C250" s="5" t="str">
        <f>"2310210905"</f>
        <v>2310210905</v>
      </c>
      <c r="D250" s="6">
        <v>50</v>
      </c>
      <c r="E250" s="5"/>
    </row>
    <row r="251" customHeight="1" spans="1:5">
      <c r="A251" s="5">
        <v>246</v>
      </c>
      <c r="B251" s="5" t="str">
        <f t="shared" si="7"/>
        <v>0107</v>
      </c>
      <c r="C251" s="5" t="str">
        <f>"2310210906"</f>
        <v>2310210906</v>
      </c>
      <c r="D251" s="6">
        <v>63</v>
      </c>
      <c r="E251" s="5"/>
    </row>
    <row r="252" customHeight="1" spans="1:5">
      <c r="A252" s="5">
        <v>247</v>
      </c>
      <c r="B252" s="5" t="str">
        <f t="shared" si="7"/>
        <v>0107</v>
      </c>
      <c r="C252" s="5" t="str">
        <f>"2310210907"</f>
        <v>2310210907</v>
      </c>
      <c r="D252" s="6">
        <v>68</v>
      </c>
      <c r="E252" s="5"/>
    </row>
    <row r="253" customHeight="1" spans="1:5">
      <c r="A253" s="5">
        <v>248</v>
      </c>
      <c r="B253" s="5" t="str">
        <f t="shared" si="7"/>
        <v>0107</v>
      </c>
      <c r="C253" s="5" t="str">
        <f>"2310210908"</f>
        <v>2310210908</v>
      </c>
      <c r="D253" s="6">
        <v>0</v>
      </c>
      <c r="E253" s="5" t="s">
        <v>6</v>
      </c>
    </row>
    <row r="254" customHeight="1" spans="1:5">
      <c r="A254" s="5">
        <v>249</v>
      </c>
      <c r="B254" s="5" t="str">
        <f t="shared" si="7"/>
        <v>0107</v>
      </c>
      <c r="C254" s="5" t="str">
        <f>"2310210909"</f>
        <v>2310210909</v>
      </c>
      <c r="D254" s="6">
        <v>53.5</v>
      </c>
      <c r="E254" s="5"/>
    </row>
    <row r="255" customHeight="1" spans="1:5">
      <c r="A255" s="5">
        <v>250</v>
      </c>
      <c r="B255" s="5" t="str">
        <f t="shared" si="7"/>
        <v>0107</v>
      </c>
      <c r="C255" s="5" t="str">
        <f>"2310210910"</f>
        <v>2310210910</v>
      </c>
      <c r="D255" s="6">
        <v>57</v>
      </c>
      <c r="E255" s="5"/>
    </row>
    <row r="256" customHeight="1" spans="1:5">
      <c r="A256" s="5">
        <v>251</v>
      </c>
      <c r="B256" s="5" t="str">
        <f t="shared" si="7"/>
        <v>0107</v>
      </c>
      <c r="C256" s="5" t="str">
        <f>"2310210911"</f>
        <v>2310210911</v>
      </c>
      <c r="D256" s="6">
        <v>56</v>
      </c>
      <c r="E256" s="5"/>
    </row>
    <row r="257" customHeight="1" spans="1:5">
      <c r="A257" s="5">
        <v>252</v>
      </c>
      <c r="B257" s="5" t="str">
        <f t="shared" si="7"/>
        <v>0107</v>
      </c>
      <c r="C257" s="5" t="str">
        <f>"2310210912"</f>
        <v>2310210912</v>
      </c>
      <c r="D257" s="6">
        <v>65</v>
      </c>
      <c r="E257" s="5"/>
    </row>
    <row r="258" customHeight="1" spans="1:5">
      <c r="A258" s="5">
        <v>253</v>
      </c>
      <c r="B258" s="5" t="str">
        <f t="shared" si="7"/>
        <v>0107</v>
      </c>
      <c r="C258" s="5" t="str">
        <f>"2310210913"</f>
        <v>2310210913</v>
      </c>
      <c r="D258" s="6">
        <v>57.5</v>
      </c>
      <c r="E258" s="5"/>
    </row>
    <row r="259" customHeight="1" spans="1:5">
      <c r="A259" s="5">
        <v>254</v>
      </c>
      <c r="B259" s="5" t="str">
        <f t="shared" si="7"/>
        <v>0107</v>
      </c>
      <c r="C259" s="5" t="str">
        <f>"2310210914"</f>
        <v>2310210914</v>
      </c>
      <c r="D259" s="6">
        <v>55</v>
      </c>
      <c r="E259" s="5"/>
    </row>
    <row r="260" customHeight="1" spans="1:5">
      <c r="A260" s="5">
        <v>255</v>
      </c>
      <c r="B260" s="5" t="str">
        <f t="shared" si="7"/>
        <v>0107</v>
      </c>
      <c r="C260" s="5" t="str">
        <f>"2310210915"</f>
        <v>2310210915</v>
      </c>
      <c r="D260" s="6">
        <v>50.5</v>
      </c>
      <c r="E260" s="5"/>
    </row>
    <row r="261" customHeight="1" spans="1:5">
      <c r="A261" s="5">
        <v>256</v>
      </c>
      <c r="B261" s="5" t="str">
        <f t="shared" si="7"/>
        <v>0107</v>
      </c>
      <c r="C261" s="5" t="str">
        <f>"2310210916"</f>
        <v>2310210916</v>
      </c>
      <c r="D261" s="6">
        <v>59</v>
      </c>
      <c r="E261" s="5"/>
    </row>
    <row r="262" customHeight="1" spans="1:5">
      <c r="A262" s="5">
        <v>257</v>
      </c>
      <c r="B262" s="5" t="str">
        <f t="shared" si="7"/>
        <v>0107</v>
      </c>
      <c r="C262" s="5" t="str">
        <f>"2310210917"</f>
        <v>2310210917</v>
      </c>
      <c r="D262" s="6">
        <v>0</v>
      </c>
      <c r="E262" s="5" t="s">
        <v>6</v>
      </c>
    </row>
    <row r="263" customHeight="1" spans="1:5">
      <c r="A263" s="5">
        <v>258</v>
      </c>
      <c r="B263" s="5" t="str">
        <f t="shared" si="7"/>
        <v>0107</v>
      </c>
      <c r="C263" s="5" t="str">
        <f>"2310210918"</f>
        <v>2310210918</v>
      </c>
      <c r="D263" s="6">
        <v>0</v>
      </c>
      <c r="E263" s="5" t="s">
        <v>6</v>
      </c>
    </row>
    <row r="264" customHeight="1" spans="1:5">
      <c r="A264" s="5">
        <v>259</v>
      </c>
      <c r="B264" s="5" t="str">
        <f t="shared" si="7"/>
        <v>0107</v>
      </c>
      <c r="C264" s="5" t="str">
        <f>"2310210919"</f>
        <v>2310210919</v>
      </c>
      <c r="D264" s="6">
        <v>75</v>
      </c>
      <c r="E264" s="5"/>
    </row>
    <row r="265" customHeight="1" spans="1:5">
      <c r="A265" s="5">
        <v>260</v>
      </c>
      <c r="B265" s="5" t="str">
        <f t="shared" si="7"/>
        <v>0107</v>
      </c>
      <c r="C265" s="5" t="str">
        <f>"2310210920"</f>
        <v>2310210920</v>
      </c>
      <c r="D265" s="6">
        <v>55</v>
      </c>
      <c r="E265" s="5"/>
    </row>
    <row r="266" customHeight="1" spans="1:5">
      <c r="A266" s="5">
        <v>261</v>
      </c>
      <c r="B266" s="5" t="str">
        <f t="shared" si="7"/>
        <v>0107</v>
      </c>
      <c r="C266" s="5" t="str">
        <f>"2310210921"</f>
        <v>2310210921</v>
      </c>
      <c r="D266" s="6">
        <v>0</v>
      </c>
      <c r="E266" s="5" t="s">
        <v>6</v>
      </c>
    </row>
    <row r="267" customHeight="1" spans="1:5">
      <c r="A267" s="5">
        <v>262</v>
      </c>
      <c r="B267" s="5" t="str">
        <f t="shared" si="7"/>
        <v>0107</v>
      </c>
      <c r="C267" s="5" t="str">
        <f>"2310210922"</f>
        <v>2310210922</v>
      </c>
      <c r="D267" s="6">
        <v>0</v>
      </c>
      <c r="E267" s="5" t="s">
        <v>6</v>
      </c>
    </row>
    <row r="268" customHeight="1" spans="1:5">
      <c r="A268" s="5">
        <v>263</v>
      </c>
      <c r="B268" s="5" t="str">
        <f t="shared" si="7"/>
        <v>0107</v>
      </c>
      <c r="C268" s="5" t="str">
        <f>"2310210923"</f>
        <v>2310210923</v>
      </c>
      <c r="D268" s="6">
        <v>47</v>
      </c>
      <c r="E268" s="5"/>
    </row>
    <row r="269" customHeight="1" spans="1:5">
      <c r="A269" s="5">
        <v>264</v>
      </c>
      <c r="B269" s="5" t="str">
        <f t="shared" si="7"/>
        <v>0107</v>
      </c>
      <c r="C269" s="5" t="str">
        <f>"2310210924"</f>
        <v>2310210924</v>
      </c>
      <c r="D269" s="6">
        <v>54</v>
      </c>
      <c r="E269" s="5"/>
    </row>
    <row r="270" customHeight="1" spans="1:5">
      <c r="A270" s="5">
        <v>265</v>
      </c>
      <c r="B270" s="5" t="str">
        <f t="shared" ref="B270:B321" si="8">"0108"</f>
        <v>0108</v>
      </c>
      <c r="C270" s="5" t="str">
        <f>"2310210925"</f>
        <v>2310210925</v>
      </c>
      <c r="D270" s="6">
        <v>0</v>
      </c>
      <c r="E270" s="5" t="s">
        <v>6</v>
      </c>
    </row>
    <row r="271" customHeight="1" spans="1:5">
      <c r="A271" s="5">
        <v>266</v>
      </c>
      <c r="B271" s="5" t="str">
        <f t="shared" si="8"/>
        <v>0108</v>
      </c>
      <c r="C271" s="5" t="str">
        <f>"2310210926"</f>
        <v>2310210926</v>
      </c>
      <c r="D271" s="6">
        <v>48.5</v>
      </c>
      <c r="E271" s="5"/>
    </row>
    <row r="272" customHeight="1" spans="1:5">
      <c r="A272" s="5">
        <v>267</v>
      </c>
      <c r="B272" s="5" t="str">
        <f t="shared" si="8"/>
        <v>0108</v>
      </c>
      <c r="C272" s="5" t="str">
        <f>"2310210927"</f>
        <v>2310210927</v>
      </c>
      <c r="D272" s="6">
        <v>52</v>
      </c>
      <c r="E272" s="5"/>
    </row>
    <row r="273" customHeight="1" spans="1:5">
      <c r="A273" s="5">
        <v>268</v>
      </c>
      <c r="B273" s="5" t="str">
        <f t="shared" si="8"/>
        <v>0108</v>
      </c>
      <c r="C273" s="5" t="str">
        <f>"2310210928"</f>
        <v>2310210928</v>
      </c>
      <c r="D273" s="6">
        <v>0</v>
      </c>
      <c r="E273" s="5" t="s">
        <v>6</v>
      </c>
    </row>
    <row r="274" customHeight="1" spans="1:5">
      <c r="A274" s="5">
        <v>269</v>
      </c>
      <c r="B274" s="5" t="str">
        <f t="shared" si="8"/>
        <v>0108</v>
      </c>
      <c r="C274" s="5" t="str">
        <f>"2310210929"</f>
        <v>2310210929</v>
      </c>
      <c r="D274" s="6">
        <v>54.5</v>
      </c>
      <c r="E274" s="5"/>
    </row>
    <row r="275" customHeight="1" spans="1:5">
      <c r="A275" s="5">
        <v>270</v>
      </c>
      <c r="B275" s="5" t="str">
        <f t="shared" si="8"/>
        <v>0108</v>
      </c>
      <c r="C275" s="5" t="str">
        <f>"2310210930"</f>
        <v>2310210930</v>
      </c>
      <c r="D275" s="6">
        <v>0</v>
      </c>
      <c r="E275" s="5" t="s">
        <v>6</v>
      </c>
    </row>
    <row r="276" customHeight="1" spans="1:5">
      <c r="A276" s="5">
        <v>271</v>
      </c>
      <c r="B276" s="5" t="str">
        <f t="shared" si="8"/>
        <v>0108</v>
      </c>
      <c r="C276" s="5" t="str">
        <f>"2310211001"</f>
        <v>2310211001</v>
      </c>
      <c r="D276" s="6">
        <v>56.5</v>
      </c>
      <c r="E276" s="5"/>
    </row>
    <row r="277" customHeight="1" spans="1:5">
      <c r="A277" s="5">
        <v>272</v>
      </c>
      <c r="B277" s="5" t="str">
        <f t="shared" si="8"/>
        <v>0108</v>
      </c>
      <c r="C277" s="5" t="str">
        <f>"2310211002"</f>
        <v>2310211002</v>
      </c>
      <c r="D277" s="6">
        <v>65.5</v>
      </c>
      <c r="E277" s="5"/>
    </row>
    <row r="278" customHeight="1" spans="1:5">
      <c r="A278" s="5">
        <v>273</v>
      </c>
      <c r="B278" s="5" t="str">
        <f t="shared" si="8"/>
        <v>0108</v>
      </c>
      <c r="C278" s="5" t="str">
        <f>"2310211003"</f>
        <v>2310211003</v>
      </c>
      <c r="D278" s="6">
        <v>69</v>
      </c>
      <c r="E278" s="5"/>
    </row>
    <row r="279" customHeight="1" spans="1:5">
      <c r="A279" s="5">
        <v>274</v>
      </c>
      <c r="B279" s="5" t="str">
        <f t="shared" si="8"/>
        <v>0108</v>
      </c>
      <c r="C279" s="5" t="str">
        <f>"2310211004"</f>
        <v>2310211004</v>
      </c>
      <c r="D279" s="6">
        <v>63</v>
      </c>
      <c r="E279" s="5"/>
    </row>
    <row r="280" customHeight="1" spans="1:5">
      <c r="A280" s="5">
        <v>275</v>
      </c>
      <c r="B280" s="5" t="str">
        <f t="shared" si="8"/>
        <v>0108</v>
      </c>
      <c r="C280" s="5" t="str">
        <f>"2310211005"</f>
        <v>2310211005</v>
      </c>
      <c r="D280" s="6">
        <v>46</v>
      </c>
      <c r="E280" s="5"/>
    </row>
    <row r="281" customHeight="1" spans="1:5">
      <c r="A281" s="5">
        <v>276</v>
      </c>
      <c r="B281" s="5" t="str">
        <f t="shared" si="8"/>
        <v>0108</v>
      </c>
      <c r="C281" s="5" t="str">
        <f>"2310211006"</f>
        <v>2310211006</v>
      </c>
      <c r="D281" s="6">
        <v>49</v>
      </c>
      <c r="E281" s="5"/>
    </row>
    <row r="282" customHeight="1" spans="1:5">
      <c r="A282" s="5">
        <v>277</v>
      </c>
      <c r="B282" s="5" t="str">
        <f t="shared" si="8"/>
        <v>0108</v>
      </c>
      <c r="C282" s="5" t="str">
        <f>"2310211007"</f>
        <v>2310211007</v>
      </c>
      <c r="D282" s="6">
        <v>0</v>
      </c>
      <c r="E282" s="5" t="s">
        <v>6</v>
      </c>
    </row>
    <row r="283" customHeight="1" spans="1:5">
      <c r="A283" s="5">
        <v>278</v>
      </c>
      <c r="B283" s="5" t="str">
        <f t="shared" si="8"/>
        <v>0108</v>
      </c>
      <c r="C283" s="5" t="str">
        <f>"2310211008"</f>
        <v>2310211008</v>
      </c>
      <c r="D283" s="6">
        <v>56</v>
      </c>
      <c r="E283" s="5"/>
    </row>
    <row r="284" customHeight="1" spans="1:5">
      <c r="A284" s="5">
        <v>279</v>
      </c>
      <c r="B284" s="5" t="str">
        <f t="shared" si="8"/>
        <v>0108</v>
      </c>
      <c r="C284" s="5" t="str">
        <f>"2310211009"</f>
        <v>2310211009</v>
      </c>
      <c r="D284" s="6">
        <v>36</v>
      </c>
      <c r="E284" s="5"/>
    </row>
    <row r="285" customHeight="1" spans="1:5">
      <c r="A285" s="5">
        <v>280</v>
      </c>
      <c r="B285" s="5" t="str">
        <f t="shared" si="8"/>
        <v>0108</v>
      </c>
      <c r="C285" s="5" t="str">
        <f>"2310211010"</f>
        <v>2310211010</v>
      </c>
      <c r="D285" s="6">
        <v>52.5</v>
      </c>
      <c r="E285" s="5"/>
    </row>
    <row r="286" customHeight="1" spans="1:5">
      <c r="A286" s="5">
        <v>281</v>
      </c>
      <c r="B286" s="5" t="str">
        <f t="shared" si="8"/>
        <v>0108</v>
      </c>
      <c r="C286" s="5" t="str">
        <f>"2310211011"</f>
        <v>2310211011</v>
      </c>
      <c r="D286" s="6">
        <v>0</v>
      </c>
      <c r="E286" s="5" t="s">
        <v>6</v>
      </c>
    </row>
    <row r="287" customHeight="1" spans="1:5">
      <c r="A287" s="5">
        <v>282</v>
      </c>
      <c r="B287" s="5" t="str">
        <f t="shared" si="8"/>
        <v>0108</v>
      </c>
      <c r="C287" s="5" t="str">
        <f>"2310211012"</f>
        <v>2310211012</v>
      </c>
      <c r="D287" s="6">
        <v>44.5</v>
      </c>
      <c r="E287" s="5"/>
    </row>
    <row r="288" customHeight="1" spans="1:5">
      <c r="A288" s="5">
        <v>283</v>
      </c>
      <c r="B288" s="5" t="str">
        <f t="shared" si="8"/>
        <v>0108</v>
      </c>
      <c r="C288" s="5" t="str">
        <f>"2310211013"</f>
        <v>2310211013</v>
      </c>
      <c r="D288" s="6">
        <v>55.5</v>
      </c>
      <c r="E288" s="5"/>
    </row>
    <row r="289" customHeight="1" spans="1:5">
      <c r="A289" s="5">
        <v>284</v>
      </c>
      <c r="B289" s="5" t="str">
        <f t="shared" si="8"/>
        <v>0108</v>
      </c>
      <c r="C289" s="5" t="str">
        <f>"2310211014"</f>
        <v>2310211014</v>
      </c>
      <c r="D289" s="6">
        <v>68.5</v>
      </c>
      <c r="E289" s="5"/>
    </row>
    <row r="290" customHeight="1" spans="1:5">
      <c r="A290" s="5">
        <v>285</v>
      </c>
      <c r="B290" s="5" t="str">
        <f t="shared" si="8"/>
        <v>0108</v>
      </c>
      <c r="C290" s="5" t="str">
        <f>"2310211015"</f>
        <v>2310211015</v>
      </c>
      <c r="D290" s="6">
        <v>46.5</v>
      </c>
      <c r="E290" s="5"/>
    </row>
    <row r="291" customHeight="1" spans="1:5">
      <c r="A291" s="5">
        <v>286</v>
      </c>
      <c r="B291" s="5" t="str">
        <f t="shared" si="8"/>
        <v>0108</v>
      </c>
      <c r="C291" s="5" t="str">
        <f>"2310211016"</f>
        <v>2310211016</v>
      </c>
      <c r="D291" s="6">
        <v>51.5</v>
      </c>
      <c r="E291" s="5"/>
    </row>
    <row r="292" customHeight="1" spans="1:5">
      <c r="A292" s="5">
        <v>287</v>
      </c>
      <c r="B292" s="5" t="str">
        <f t="shared" si="8"/>
        <v>0108</v>
      </c>
      <c r="C292" s="5" t="str">
        <f>"2310211017"</f>
        <v>2310211017</v>
      </c>
      <c r="D292" s="6">
        <v>43.5</v>
      </c>
      <c r="E292" s="5"/>
    </row>
    <row r="293" customHeight="1" spans="1:5">
      <c r="A293" s="5">
        <v>288</v>
      </c>
      <c r="B293" s="5" t="str">
        <f t="shared" si="8"/>
        <v>0108</v>
      </c>
      <c r="C293" s="5" t="str">
        <f>"2310211018"</f>
        <v>2310211018</v>
      </c>
      <c r="D293" s="6">
        <v>0</v>
      </c>
      <c r="E293" s="5" t="s">
        <v>6</v>
      </c>
    </row>
    <row r="294" customHeight="1" spans="1:5">
      <c r="A294" s="5">
        <v>289</v>
      </c>
      <c r="B294" s="5" t="str">
        <f t="shared" si="8"/>
        <v>0108</v>
      </c>
      <c r="C294" s="5" t="str">
        <f>"2310211019"</f>
        <v>2310211019</v>
      </c>
      <c r="D294" s="6">
        <v>62</v>
      </c>
      <c r="E294" s="5"/>
    </row>
    <row r="295" customHeight="1" spans="1:5">
      <c r="A295" s="5">
        <v>290</v>
      </c>
      <c r="B295" s="5" t="str">
        <f t="shared" si="8"/>
        <v>0108</v>
      </c>
      <c r="C295" s="5" t="str">
        <f>"2310211020"</f>
        <v>2310211020</v>
      </c>
      <c r="D295" s="6">
        <v>47</v>
      </c>
      <c r="E295" s="5"/>
    </row>
    <row r="296" customHeight="1" spans="1:5">
      <c r="A296" s="5">
        <v>291</v>
      </c>
      <c r="B296" s="5" t="str">
        <f t="shared" si="8"/>
        <v>0108</v>
      </c>
      <c r="C296" s="5" t="str">
        <f>"2310211021"</f>
        <v>2310211021</v>
      </c>
      <c r="D296" s="6">
        <v>70</v>
      </c>
      <c r="E296" s="5"/>
    </row>
    <row r="297" customHeight="1" spans="1:5">
      <c r="A297" s="5">
        <v>292</v>
      </c>
      <c r="B297" s="5" t="str">
        <f t="shared" si="8"/>
        <v>0108</v>
      </c>
      <c r="C297" s="5" t="str">
        <f>"2310211022"</f>
        <v>2310211022</v>
      </c>
      <c r="D297" s="6">
        <v>67</v>
      </c>
      <c r="E297" s="5"/>
    </row>
    <row r="298" customHeight="1" spans="1:5">
      <c r="A298" s="5">
        <v>293</v>
      </c>
      <c r="B298" s="5" t="str">
        <f t="shared" si="8"/>
        <v>0108</v>
      </c>
      <c r="C298" s="5" t="str">
        <f>"2310211023"</f>
        <v>2310211023</v>
      </c>
      <c r="D298" s="6">
        <v>56.5</v>
      </c>
      <c r="E298" s="5"/>
    </row>
    <row r="299" customHeight="1" spans="1:5">
      <c r="A299" s="5">
        <v>294</v>
      </c>
      <c r="B299" s="5" t="str">
        <f t="shared" si="8"/>
        <v>0108</v>
      </c>
      <c r="C299" s="5" t="str">
        <f>"2310211024"</f>
        <v>2310211024</v>
      </c>
      <c r="D299" s="6">
        <v>57</v>
      </c>
      <c r="E299" s="5"/>
    </row>
    <row r="300" customHeight="1" spans="1:5">
      <c r="A300" s="5">
        <v>295</v>
      </c>
      <c r="B300" s="5" t="str">
        <f t="shared" si="8"/>
        <v>0108</v>
      </c>
      <c r="C300" s="5" t="str">
        <f>"2310211025"</f>
        <v>2310211025</v>
      </c>
      <c r="D300" s="6">
        <v>61.5</v>
      </c>
      <c r="E300" s="5"/>
    </row>
    <row r="301" customHeight="1" spans="1:5">
      <c r="A301" s="5">
        <v>296</v>
      </c>
      <c r="B301" s="5" t="str">
        <f t="shared" si="8"/>
        <v>0108</v>
      </c>
      <c r="C301" s="5" t="str">
        <f>"2310211026"</f>
        <v>2310211026</v>
      </c>
      <c r="D301" s="6">
        <v>0</v>
      </c>
      <c r="E301" s="5" t="s">
        <v>6</v>
      </c>
    </row>
    <row r="302" customHeight="1" spans="1:5">
      <c r="A302" s="5">
        <v>297</v>
      </c>
      <c r="B302" s="5" t="str">
        <f t="shared" si="8"/>
        <v>0108</v>
      </c>
      <c r="C302" s="5" t="str">
        <f>"2310211027"</f>
        <v>2310211027</v>
      </c>
      <c r="D302" s="6">
        <v>0</v>
      </c>
      <c r="E302" s="5" t="s">
        <v>6</v>
      </c>
    </row>
    <row r="303" customHeight="1" spans="1:5">
      <c r="A303" s="5">
        <v>298</v>
      </c>
      <c r="B303" s="5" t="str">
        <f t="shared" si="8"/>
        <v>0108</v>
      </c>
      <c r="C303" s="5" t="str">
        <f>"2310211028"</f>
        <v>2310211028</v>
      </c>
      <c r="D303" s="6">
        <v>51</v>
      </c>
      <c r="E303" s="5"/>
    </row>
    <row r="304" customHeight="1" spans="1:5">
      <c r="A304" s="5">
        <v>299</v>
      </c>
      <c r="B304" s="5" t="str">
        <f t="shared" si="8"/>
        <v>0108</v>
      </c>
      <c r="C304" s="5" t="str">
        <f>"2310211029"</f>
        <v>2310211029</v>
      </c>
      <c r="D304" s="6">
        <v>38</v>
      </c>
      <c r="E304" s="5"/>
    </row>
    <row r="305" customHeight="1" spans="1:5">
      <c r="A305" s="5">
        <v>300</v>
      </c>
      <c r="B305" s="5" t="str">
        <f t="shared" si="8"/>
        <v>0108</v>
      </c>
      <c r="C305" s="5" t="str">
        <f>"2310211030"</f>
        <v>2310211030</v>
      </c>
      <c r="D305" s="6">
        <v>67</v>
      </c>
      <c r="E305" s="5"/>
    </row>
    <row r="306" customHeight="1" spans="1:5">
      <c r="A306" s="5">
        <v>301</v>
      </c>
      <c r="B306" s="5" t="str">
        <f t="shared" si="8"/>
        <v>0108</v>
      </c>
      <c r="C306" s="5" t="str">
        <f>"2310211101"</f>
        <v>2310211101</v>
      </c>
      <c r="D306" s="6">
        <v>58</v>
      </c>
      <c r="E306" s="5"/>
    </row>
    <row r="307" customHeight="1" spans="1:5">
      <c r="A307" s="5">
        <v>302</v>
      </c>
      <c r="B307" s="5" t="str">
        <f t="shared" si="8"/>
        <v>0108</v>
      </c>
      <c r="C307" s="5" t="str">
        <f>"2310211102"</f>
        <v>2310211102</v>
      </c>
      <c r="D307" s="6">
        <v>58.5</v>
      </c>
      <c r="E307" s="5"/>
    </row>
    <row r="308" customHeight="1" spans="1:5">
      <c r="A308" s="5">
        <v>303</v>
      </c>
      <c r="B308" s="5" t="str">
        <f t="shared" si="8"/>
        <v>0108</v>
      </c>
      <c r="C308" s="5" t="str">
        <f>"2310211103"</f>
        <v>2310211103</v>
      </c>
      <c r="D308" s="6">
        <v>71</v>
      </c>
      <c r="E308" s="5"/>
    </row>
    <row r="309" customHeight="1" spans="1:5">
      <c r="A309" s="5">
        <v>304</v>
      </c>
      <c r="B309" s="5" t="str">
        <f t="shared" si="8"/>
        <v>0108</v>
      </c>
      <c r="C309" s="5" t="str">
        <f>"2310211104"</f>
        <v>2310211104</v>
      </c>
      <c r="D309" s="6">
        <v>50.5</v>
      </c>
      <c r="E309" s="5"/>
    </row>
    <row r="310" customHeight="1" spans="1:5">
      <c r="A310" s="5">
        <v>305</v>
      </c>
      <c r="B310" s="5" t="str">
        <f t="shared" si="8"/>
        <v>0108</v>
      </c>
      <c r="C310" s="5" t="str">
        <f>"2310211105"</f>
        <v>2310211105</v>
      </c>
      <c r="D310" s="6">
        <v>70</v>
      </c>
      <c r="E310" s="5"/>
    </row>
    <row r="311" customHeight="1" spans="1:5">
      <c r="A311" s="5">
        <v>306</v>
      </c>
      <c r="B311" s="5" t="str">
        <f t="shared" si="8"/>
        <v>0108</v>
      </c>
      <c r="C311" s="5" t="str">
        <f>"2310211106"</f>
        <v>2310211106</v>
      </c>
      <c r="D311" s="6">
        <v>67</v>
      </c>
      <c r="E311" s="5"/>
    </row>
    <row r="312" customHeight="1" spans="1:5">
      <c r="A312" s="5">
        <v>307</v>
      </c>
      <c r="B312" s="5" t="str">
        <f t="shared" si="8"/>
        <v>0108</v>
      </c>
      <c r="C312" s="5" t="str">
        <f>"2310211107"</f>
        <v>2310211107</v>
      </c>
      <c r="D312" s="6">
        <v>72</v>
      </c>
      <c r="E312" s="5"/>
    </row>
    <row r="313" customHeight="1" spans="1:5">
      <c r="A313" s="5">
        <v>308</v>
      </c>
      <c r="B313" s="5" t="str">
        <f t="shared" si="8"/>
        <v>0108</v>
      </c>
      <c r="C313" s="5" t="str">
        <f>"2310211108"</f>
        <v>2310211108</v>
      </c>
      <c r="D313" s="6">
        <v>65</v>
      </c>
      <c r="E313" s="5"/>
    </row>
    <row r="314" customHeight="1" spans="1:5">
      <c r="A314" s="5">
        <v>309</v>
      </c>
      <c r="B314" s="5" t="str">
        <f t="shared" si="8"/>
        <v>0108</v>
      </c>
      <c r="C314" s="5" t="str">
        <f>"2310211109"</f>
        <v>2310211109</v>
      </c>
      <c r="D314" s="6">
        <v>62</v>
      </c>
      <c r="E314" s="5"/>
    </row>
    <row r="315" customHeight="1" spans="1:5">
      <c r="A315" s="5">
        <v>310</v>
      </c>
      <c r="B315" s="5" t="str">
        <f t="shared" si="8"/>
        <v>0108</v>
      </c>
      <c r="C315" s="5" t="str">
        <f>"2310211110"</f>
        <v>2310211110</v>
      </c>
      <c r="D315" s="6">
        <v>0</v>
      </c>
      <c r="E315" s="5" t="s">
        <v>6</v>
      </c>
    </row>
    <row r="316" customHeight="1" spans="1:5">
      <c r="A316" s="5">
        <v>311</v>
      </c>
      <c r="B316" s="5" t="str">
        <f t="shared" si="8"/>
        <v>0108</v>
      </c>
      <c r="C316" s="5" t="str">
        <f>"2310211111"</f>
        <v>2310211111</v>
      </c>
      <c r="D316" s="6">
        <v>46.5</v>
      </c>
      <c r="E316" s="5"/>
    </row>
    <row r="317" customHeight="1" spans="1:5">
      <c r="A317" s="5">
        <v>312</v>
      </c>
      <c r="B317" s="5" t="str">
        <f t="shared" si="8"/>
        <v>0108</v>
      </c>
      <c r="C317" s="5" t="str">
        <f>"2310211112"</f>
        <v>2310211112</v>
      </c>
      <c r="D317" s="6">
        <v>65</v>
      </c>
      <c r="E317" s="5"/>
    </row>
    <row r="318" customHeight="1" spans="1:5">
      <c r="A318" s="5">
        <v>313</v>
      </c>
      <c r="B318" s="5" t="str">
        <f t="shared" si="8"/>
        <v>0108</v>
      </c>
      <c r="C318" s="5" t="str">
        <f>"2310211113"</f>
        <v>2310211113</v>
      </c>
      <c r="D318" s="6">
        <v>0</v>
      </c>
      <c r="E318" s="5" t="s">
        <v>6</v>
      </c>
    </row>
    <row r="319" customHeight="1" spans="1:5">
      <c r="A319" s="5">
        <v>314</v>
      </c>
      <c r="B319" s="5" t="str">
        <f t="shared" si="8"/>
        <v>0108</v>
      </c>
      <c r="C319" s="5" t="str">
        <f>"2310211114"</f>
        <v>2310211114</v>
      </c>
      <c r="D319" s="6">
        <v>35.5</v>
      </c>
      <c r="E319" s="5"/>
    </row>
    <row r="320" customHeight="1" spans="1:5">
      <c r="A320" s="5">
        <v>315</v>
      </c>
      <c r="B320" s="5" t="str">
        <f t="shared" si="8"/>
        <v>0108</v>
      </c>
      <c r="C320" s="5" t="str">
        <f>"2310211115"</f>
        <v>2310211115</v>
      </c>
      <c r="D320" s="6">
        <v>52.5</v>
      </c>
      <c r="E320" s="5"/>
    </row>
    <row r="321" customHeight="1" spans="1:5">
      <c r="A321" s="5">
        <v>316</v>
      </c>
      <c r="B321" s="5" t="str">
        <f t="shared" si="8"/>
        <v>0108</v>
      </c>
      <c r="C321" s="5" t="str">
        <f>"2310211116"</f>
        <v>2310211116</v>
      </c>
      <c r="D321" s="6">
        <v>49</v>
      </c>
      <c r="E321" s="5"/>
    </row>
    <row r="322" customHeight="1" spans="1:5">
      <c r="A322" s="5">
        <v>317</v>
      </c>
      <c r="B322" s="5" t="str">
        <f t="shared" ref="B322:B339" si="9">"0201"</f>
        <v>0201</v>
      </c>
      <c r="C322" s="5" t="str">
        <f>"2310211117"</f>
        <v>2310211117</v>
      </c>
      <c r="D322" s="6">
        <v>0</v>
      </c>
      <c r="E322" s="5" t="s">
        <v>6</v>
      </c>
    </row>
    <row r="323" customHeight="1" spans="1:5">
      <c r="A323" s="5">
        <v>318</v>
      </c>
      <c r="B323" s="5" t="str">
        <f t="shared" si="9"/>
        <v>0201</v>
      </c>
      <c r="C323" s="5" t="str">
        <f>"2310211118"</f>
        <v>2310211118</v>
      </c>
      <c r="D323" s="6">
        <v>43</v>
      </c>
      <c r="E323" s="5"/>
    </row>
    <row r="324" customHeight="1" spans="1:5">
      <c r="A324" s="5">
        <v>319</v>
      </c>
      <c r="B324" s="5" t="str">
        <f t="shared" si="9"/>
        <v>0201</v>
      </c>
      <c r="C324" s="5" t="str">
        <f>"2310211119"</f>
        <v>2310211119</v>
      </c>
      <c r="D324" s="6">
        <v>51</v>
      </c>
      <c r="E324" s="5"/>
    </row>
    <row r="325" customHeight="1" spans="1:5">
      <c r="A325" s="5">
        <v>320</v>
      </c>
      <c r="B325" s="5" t="str">
        <f t="shared" si="9"/>
        <v>0201</v>
      </c>
      <c r="C325" s="5" t="str">
        <f>"2310211120"</f>
        <v>2310211120</v>
      </c>
      <c r="D325" s="6">
        <v>61.5</v>
      </c>
      <c r="E325" s="5"/>
    </row>
    <row r="326" customHeight="1" spans="1:5">
      <c r="A326" s="5">
        <v>321</v>
      </c>
      <c r="B326" s="5" t="str">
        <f t="shared" si="9"/>
        <v>0201</v>
      </c>
      <c r="C326" s="5" t="str">
        <f>"2310211121"</f>
        <v>2310211121</v>
      </c>
      <c r="D326" s="6">
        <v>59.5</v>
      </c>
      <c r="E326" s="5"/>
    </row>
    <row r="327" customHeight="1" spans="1:5">
      <c r="A327" s="5">
        <v>322</v>
      </c>
      <c r="B327" s="5" t="str">
        <f t="shared" si="9"/>
        <v>0201</v>
      </c>
      <c r="C327" s="5" t="str">
        <f>"2310211122"</f>
        <v>2310211122</v>
      </c>
      <c r="D327" s="6">
        <v>59</v>
      </c>
      <c r="E327" s="5"/>
    </row>
    <row r="328" customHeight="1" spans="1:5">
      <c r="A328" s="5">
        <v>323</v>
      </c>
      <c r="B328" s="5" t="str">
        <f t="shared" si="9"/>
        <v>0201</v>
      </c>
      <c r="C328" s="5" t="str">
        <f>"2310211123"</f>
        <v>2310211123</v>
      </c>
      <c r="D328" s="6">
        <v>65</v>
      </c>
      <c r="E328" s="5"/>
    </row>
    <row r="329" customHeight="1" spans="1:5">
      <c r="A329" s="5">
        <v>324</v>
      </c>
      <c r="B329" s="5" t="str">
        <f t="shared" si="9"/>
        <v>0201</v>
      </c>
      <c r="C329" s="5" t="str">
        <f>"2310211124"</f>
        <v>2310211124</v>
      </c>
      <c r="D329" s="6">
        <v>47.5</v>
      </c>
      <c r="E329" s="5"/>
    </row>
    <row r="330" customHeight="1" spans="1:5">
      <c r="A330" s="5">
        <v>325</v>
      </c>
      <c r="B330" s="5" t="str">
        <f t="shared" si="9"/>
        <v>0201</v>
      </c>
      <c r="C330" s="5" t="str">
        <f>"2310211125"</f>
        <v>2310211125</v>
      </c>
      <c r="D330" s="6">
        <v>45.5</v>
      </c>
      <c r="E330" s="5"/>
    </row>
    <row r="331" customHeight="1" spans="1:5">
      <c r="A331" s="5">
        <v>326</v>
      </c>
      <c r="B331" s="5" t="str">
        <f t="shared" si="9"/>
        <v>0201</v>
      </c>
      <c r="C331" s="5" t="str">
        <f>"2310211126"</f>
        <v>2310211126</v>
      </c>
      <c r="D331" s="6">
        <v>42.5</v>
      </c>
      <c r="E331" s="5"/>
    </row>
    <row r="332" customHeight="1" spans="1:5">
      <c r="A332" s="5">
        <v>327</v>
      </c>
      <c r="B332" s="5" t="str">
        <f t="shared" si="9"/>
        <v>0201</v>
      </c>
      <c r="C332" s="5" t="str">
        <f>"2310211127"</f>
        <v>2310211127</v>
      </c>
      <c r="D332" s="6">
        <v>40.5</v>
      </c>
      <c r="E332" s="5"/>
    </row>
    <row r="333" customHeight="1" spans="1:5">
      <c r="A333" s="5">
        <v>328</v>
      </c>
      <c r="B333" s="5" t="str">
        <f t="shared" si="9"/>
        <v>0201</v>
      </c>
      <c r="C333" s="5" t="str">
        <f>"2310211128"</f>
        <v>2310211128</v>
      </c>
      <c r="D333" s="6">
        <v>44.5</v>
      </c>
      <c r="E333" s="5"/>
    </row>
    <row r="334" customHeight="1" spans="1:5">
      <c r="A334" s="5">
        <v>329</v>
      </c>
      <c r="B334" s="5" t="str">
        <f t="shared" si="9"/>
        <v>0201</v>
      </c>
      <c r="C334" s="5" t="str">
        <f>"2310211129"</f>
        <v>2310211129</v>
      </c>
      <c r="D334" s="6">
        <v>60</v>
      </c>
      <c r="E334" s="5"/>
    </row>
    <row r="335" customHeight="1" spans="1:5">
      <c r="A335" s="5">
        <v>330</v>
      </c>
      <c r="B335" s="5" t="str">
        <f t="shared" si="9"/>
        <v>0201</v>
      </c>
      <c r="C335" s="5" t="str">
        <f>"2310211130"</f>
        <v>2310211130</v>
      </c>
      <c r="D335" s="6">
        <v>53.5</v>
      </c>
      <c r="E335" s="5"/>
    </row>
    <row r="336" customHeight="1" spans="1:5">
      <c r="A336" s="5">
        <v>331</v>
      </c>
      <c r="B336" s="5" t="str">
        <f t="shared" si="9"/>
        <v>0201</v>
      </c>
      <c r="C336" s="5" t="str">
        <f>"2310211201"</f>
        <v>2310211201</v>
      </c>
      <c r="D336" s="6">
        <v>51.5</v>
      </c>
      <c r="E336" s="5"/>
    </row>
    <row r="337" customHeight="1" spans="1:5">
      <c r="A337" s="5">
        <v>332</v>
      </c>
      <c r="B337" s="5" t="str">
        <f t="shared" si="9"/>
        <v>0201</v>
      </c>
      <c r="C337" s="5" t="str">
        <f>"2310211202"</f>
        <v>2310211202</v>
      </c>
      <c r="D337" s="6">
        <v>64</v>
      </c>
      <c r="E337" s="5"/>
    </row>
    <row r="338" customHeight="1" spans="1:5">
      <c r="A338" s="5">
        <v>333</v>
      </c>
      <c r="B338" s="5" t="str">
        <f t="shared" si="9"/>
        <v>0201</v>
      </c>
      <c r="C338" s="5" t="str">
        <f>"2310211203"</f>
        <v>2310211203</v>
      </c>
      <c r="D338" s="6">
        <v>50</v>
      </c>
      <c r="E338" s="5"/>
    </row>
    <row r="339" customHeight="1" spans="1:5">
      <c r="A339" s="5">
        <v>334</v>
      </c>
      <c r="B339" s="5" t="str">
        <f t="shared" si="9"/>
        <v>0201</v>
      </c>
      <c r="C339" s="5" t="str">
        <f>"2310211204"</f>
        <v>2310211204</v>
      </c>
      <c r="D339" s="6">
        <v>49.5</v>
      </c>
      <c r="E339" s="5"/>
    </row>
    <row r="340" customHeight="1" spans="1:5">
      <c r="A340" s="5">
        <v>335</v>
      </c>
      <c r="B340" s="5" t="str">
        <f t="shared" ref="B340:B356" si="10">"0202"</f>
        <v>0202</v>
      </c>
      <c r="C340" s="5" t="str">
        <f>"2310211205"</f>
        <v>2310211205</v>
      </c>
      <c r="D340" s="6">
        <v>53</v>
      </c>
      <c r="E340" s="5"/>
    </row>
    <row r="341" customHeight="1" spans="1:5">
      <c r="A341" s="5">
        <v>336</v>
      </c>
      <c r="B341" s="5" t="str">
        <f t="shared" si="10"/>
        <v>0202</v>
      </c>
      <c r="C341" s="5" t="str">
        <f>"2310211206"</f>
        <v>2310211206</v>
      </c>
      <c r="D341" s="6">
        <v>58.5</v>
      </c>
      <c r="E341" s="5"/>
    </row>
    <row r="342" customHeight="1" spans="1:5">
      <c r="A342" s="5">
        <v>337</v>
      </c>
      <c r="B342" s="5" t="str">
        <f t="shared" si="10"/>
        <v>0202</v>
      </c>
      <c r="C342" s="5" t="str">
        <f>"2310211207"</f>
        <v>2310211207</v>
      </c>
      <c r="D342" s="6">
        <v>0</v>
      </c>
      <c r="E342" s="5" t="s">
        <v>6</v>
      </c>
    </row>
    <row r="343" customHeight="1" spans="1:5">
      <c r="A343" s="5">
        <v>338</v>
      </c>
      <c r="B343" s="5" t="str">
        <f t="shared" si="10"/>
        <v>0202</v>
      </c>
      <c r="C343" s="5" t="str">
        <f>"2310211208"</f>
        <v>2310211208</v>
      </c>
      <c r="D343" s="6">
        <v>40.5</v>
      </c>
      <c r="E343" s="5"/>
    </row>
    <row r="344" customHeight="1" spans="1:5">
      <c r="A344" s="5">
        <v>339</v>
      </c>
      <c r="B344" s="5" t="str">
        <f t="shared" si="10"/>
        <v>0202</v>
      </c>
      <c r="C344" s="5" t="str">
        <f>"2310211209"</f>
        <v>2310211209</v>
      </c>
      <c r="D344" s="6">
        <v>51.5</v>
      </c>
      <c r="E344" s="5"/>
    </row>
    <row r="345" customHeight="1" spans="1:5">
      <c r="A345" s="5">
        <v>340</v>
      </c>
      <c r="B345" s="5" t="str">
        <f t="shared" si="10"/>
        <v>0202</v>
      </c>
      <c r="C345" s="5" t="str">
        <f>"2310211210"</f>
        <v>2310211210</v>
      </c>
      <c r="D345" s="6">
        <v>73.5</v>
      </c>
      <c r="E345" s="5"/>
    </row>
    <row r="346" customHeight="1" spans="1:5">
      <c r="A346" s="5">
        <v>341</v>
      </c>
      <c r="B346" s="5" t="str">
        <f t="shared" si="10"/>
        <v>0202</v>
      </c>
      <c r="C346" s="5" t="str">
        <f>"2310211211"</f>
        <v>2310211211</v>
      </c>
      <c r="D346" s="6">
        <v>63</v>
      </c>
      <c r="E346" s="5"/>
    </row>
    <row r="347" customHeight="1" spans="1:5">
      <c r="A347" s="5">
        <v>342</v>
      </c>
      <c r="B347" s="5" t="str">
        <f t="shared" si="10"/>
        <v>0202</v>
      </c>
      <c r="C347" s="5" t="str">
        <f>"2310211212"</f>
        <v>2310211212</v>
      </c>
      <c r="D347" s="6">
        <v>46.5</v>
      </c>
      <c r="E347" s="5"/>
    </row>
    <row r="348" customHeight="1" spans="1:5">
      <c r="A348" s="5">
        <v>343</v>
      </c>
      <c r="B348" s="5" t="str">
        <f t="shared" si="10"/>
        <v>0202</v>
      </c>
      <c r="C348" s="5" t="str">
        <f>"2310211213"</f>
        <v>2310211213</v>
      </c>
      <c r="D348" s="6">
        <v>68.5</v>
      </c>
      <c r="E348" s="5"/>
    </row>
    <row r="349" customHeight="1" spans="1:5">
      <c r="A349" s="5">
        <v>344</v>
      </c>
      <c r="B349" s="5" t="str">
        <f t="shared" si="10"/>
        <v>0202</v>
      </c>
      <c r="C349" s="5" t="str">
        <f>"2310211214"</f>
        <v>2310211214</v>
      </c>
      <c r="D349" s="6">
        <v>0</v>
      </c>
      <c r="E349" s="5" t="s">
        <v>6</v>
      </c>
    </row>
    <row r="350" customHeight="1" spans="1:5">
      <c r="A350" s="5">
        <v>345</v>
      </c>
      <c r="B350" s="5" t="str">
        <f t="shared" si="10"/>
        <v>0202</v>
      </c>
      <c r="C350" s="5" t="str">
        <f>"2310211215"</f>
        <v>2310211215</v>
      </c>
      <c r="D350" s="6">
        <v>59.5</v>
      </c>
      <c r="E350" s="5"/>
    </row>
    <row r="351" customHeight="1" spans="1:5">
      <c r="A351" s="5">
        <v>346</v>
      </c>
      <c r="B351" s="5" t="str">
        <f t="shared" si="10"/>
        <v>0202</v>
      </c>
      <c r="C351" s="5" t="str">
        <f>"2310211216"</f>
        <v>2310211216</v>
      </c>
      <c r="D351" s="6">
        <v>57</v>
      </c>
      <c r="E351" s="5"/>
    </row>
    <row r="352" customHeight="1" spans="1:5">
      <c r="A352" s="5">
        <v>347</v>
      </c>
      <c r="B352" s="5" t="str">
        <f t="shared" si="10"/>
        <v>0202</v>
      </c>
      <c r="C352" s="5" t="str">
        <f>"2310211217"</f>
        <v>2310211217</v>
      </c>
      <c r="D352" s="6">
        <v>56.5</v>
      </c>
      <c r="E352" s="5"/>
    </row>
    <row r="353" customHeight="1" spans="1:5">
      <c r="A353" s="5">
        <v>348</v>
      </c>
      <c r="B353" s="5" t="str">
        <f t="shared" si="10"/>
        <v>0202</v>
      </c>
      <c r="C353" s="5" t="str">
        <f>"2310211218"</f>
        <v>2310211218</v>
      </c>
      <c r="D353" s="6">
        <v>41.5</v>
      </c>
      <c r="E353" s="5"/>
    </row>
    <row r="354" customHeight="1" spans="1:5">
      <c r="A354" s="5">
        <v>349</v>
      </c>
      <c r="B354" s="5" t="str">
        <f t="shared" si="10"/>
        <v>0202</v>
      </c>
      <c r="C354" s="5" t="str">
        <f>"2310211219"</f>
        <v>2310211219</v>
      </c>
      <c r="D354" s="6">
        <v>57.5</v>
      </c>
      <c r="E354" s="5"/>
    </row>
    <row r="355" customHeight="1" spans="1:5">
      <c r="A355" s="5">
        <v>350</v>
      </c>
      <c r="B355" s="5" t="str">
        <f t="shared" si="10"/>
        <v>0202</v>
      </c>
      <c r="C355" s="5" t="str">
        <f>"2310211220"</f>
        <v>2310211220</v>
      </c>
      <c r="D355" s="6">
        <v>37</v>
      </c>
      <c r="E355" s="5"/>
    </row>
    <row r="356" customHeight="1" spans="1:5">
      <c r="A356" s="5">
        <v>351</v>
      </c>
      <c r="B356" s="5" t="str">
        <f t="shared" si="10"/>
        <v>0202</v>
      </c>
      <c r="C356" s="5" t="str">
        <f>"2310211221"</f>
        <v>2310211221</v>
      </c>
      <c r="D356" s="6">
        <v>37.5</v>
      </c>
      <c r="E356" s="5"/>
    </row>
    <row r="357" customHeight="1" spans="1:5">
      <c r="A357" s="5">
        <v>352</v>
      </c>
      <c r="B357" s="5" t="str">
        <f t="shared" ref="B357:B376" si="11">"0203"</f>
        <v>0203</v>
      </c>
      <c r="C357" s="5" t="str">
        <f>"2310211222"</f>
        <v>2310211222</v>
      </c>
      <c r="D357" s="6">
        <v>0</v>
      </c>
      <c r="E357" s="5" t="s">
        <v>6</v>
      </c>
    </row>
    <row r="358" customHeight="1" spans="1:5">
      <c r="A358" s="5">
        <v>353</v>
      </c>
      <c r="B358" s="5" t="str">
        <f t="shared" si="11"/>
        <v>0203</v>
      </c>
      <c r="C358" s="5" t="str">
        <f>"2310211223"</f>
        <v>2310211223</v>
      </c>
      <c r="D358" s="6">
        <v>49</v>
      </c>
      <c r="E358" s="5"/>
    </row>
    <row r="359" customHeight="1" spans="1:5">
      <c r="A359" s="5">
        <v>354</v>
      </c>
      <c r="B359" s="5" t="str">
        <f t="shared" si="11"/>
        <v>0203</v>
      </c>
      <c r="C359" s="5" t="str">
        <f>"2310211224"</f>
        <v>2310211224</v>
      </c>
      <c r="D359" s="6">
        <v>0</v>
      </c>
      <c r="E359" s="5" t="s">
        <v>6</v>
      </c>
    </row>
    <row r="360" customHeight="1" spans="1:5">
      <c r="A360" s="5">
        <v>355</v>
      </c>
      <c r="B360" s="5" t="str">
        <f t="shared" si="11"/>
        <v>0203</v>
      </c>
      <c r="C360" s="5" t="str">
        <f>"2310211225"</f>
        <v>2310211225</v>
      </c>
      <c r="D360" s="6">
        <v>47.5</v>
      </c>
      <c r="E360" s="5"/>
    </row>
    <row r="361" customHeight="1" spans="1:5">
      <c r="A361" s="5">
        <v>356</v>
      </c>
      <c r="B361" s="5" t="str">
        <f t="shared" si="11"/>
        <v>0203</v>
      </c>
      <c r="C361" s="5" t="str">
        <f>"2310211226"</f>
        <v>2310211226</v>
      </c>
      <c r="D361" s="6">
        <v>46.5</v>
      </c>
      <c r="E361" s="5"/>
    </row>
    <row r="362" customHeight="1" spans="1:5">
      <c r="A362" s="5">
        <v>357</v>
      </c>
      <c r="B362" s="5" t="str">
        <f t="shared" si="11"/>
        <v>0203</v>
      </c>
      <c r="C362" s="5" t="str">
        <f>"2310211227"</f>
        <v>2310211227</v>
      </c>
      <c r="D362" s="6">
        <v>42</v>
      </c>
      <c r="E362" s="5"/>
    </row>
    <row r="363" customHeight="1" spans="1:5">
      <c r="A363" s="5">
        <v>358</v>
      </c>
      <c r="B363" s="5" t="str">
        <f t="shared" si="11"/>
        <v>0203</v>
      </c>
      <c r="C363" s="5" t="str">
        <f>"2310211228"</f>
        <v>2310211228</v>
      </c>
      <c r="D363" s="6">
        <v>0</v>
      </c>
      <c r="E363" s="5" t="s">
        <v>6</v>
      </c>
    </row>
    <row r="364" customHeight="1" spans="1:5">
      <c r="A364" s="5">
        <v>359</v>
      </c>
      <c r="B364" s="5" t="str">
        <f t="shared" si="11"/>
        <v>0203</v>
      </c>
      <c r="C364" s="5" t="str">
        <f>"2310211229"</f>
        <v>2310211229</v>
      </c>
      <c r="D364" s="6">
        <v>57.5</v>
      </c>
      <c r="E364" s="5"/>
    </row>
    <row r="365" customHeight="1" spans="1:5">
      <c r="A365" s="5">
        <v>360</v>
      </c>
      <c r="B365" s="5" t="str">
        <f t="shared" si="11"/>
        <v>0203</v>
      </c>
      <c r="C365" s="5" t="str">
        <f>"2310211230"</f>
        <v>2310211230</v>
      </c>
      <c r="D365" s="6">
        <v>48.5</v>
      </c>
      <c r="E365" s="5"/>
    </row>
    <row r="366" customHeight="1" spans="1:5">
      <c r="A366" s="5">
        <v>361</v>
      </c>
      <c r="B366" s="5" t="str">
        <f t="shared" si="11"/>
        <v>0203</v>
      </c>
      <c r="C366" s="5" t="str">
        <f>"2310211301"</f>
        <v>2310211301</v>
      </c>
      <c r="D366" s="6">
        <v>0</v>
      </c>
      <c r="E366" s="5" t="s">
        <v>6</v>
      </c>
    </row>
    <row r="367" customHeight="1" spans="1:5">
      <c r="A367" s="5">
        <v>362</v>
      </c>
      <c r="B367" s="5" t="str">
        <f t="shared" si="11"/>
        <v>0203</v>
      </c>
      <c r="C367" s="5" t="str">
        <f>"2310211302"</f>
        <v>2310211302</v>
      </c>
      <c r="D367" s="6">
        <v>0</v>
      </c>
      <c r="E367" s="5" t="s">
        <v>6</v>
      </c>
    </row>
    <row r="368" customHeight="1" spans="1:5">
      <c r="A368" s="5">
        <v>363</v>
      </c>
      <c r="B368" s="5" t="str">
        <f t="shared" si="11"/>
        <v>0203</v>
      </c>
      <c r="C368" s="5" t="str">
        <f>"2310211303"</f>
        <v>2310211303</v>
      </c>
      <c r="D368" s="6">
        <v>47.5</v>
      </c>
      <c r="E368" s="5"/>
    </row>
    <row r="369" customHeight="1" spans="1:5">
      <c r="A369" s="5">
        <v>364</v>
      </c>
      <c r="B369" s="5" t="str">
        <f t="shared" si="11"/>
        <v>0203</v>
      </c>
      <c r="C369" s="5" t="str">
        <f>"2310211304"</f>
        <v>2310211304</v>
      </c>
      <c r="D369" s="6">
        <v>55.5</v>
      </c>
      <c r="E369" s="5"/>
    </row>
    <row r="370" customHeight="1" spans="1:5">
      <c r="A370" s="5">
        <v>365</v>
      </c>
      <c r="B370" s="5" t="str">
        <f t="shared" si="11"/>
        <v>0203</v>
      </c>
      <c r="C370" s="5" t="str">
        <f>"2310211305"</f>
        <v>2310211305</v>
      </c>
      <c r="D370" s="6">
        <v>37</v>
      </c>
      <c r="E370" s="5"/>
    </row>
    <row r="371" customHeight="1" spans="1:5">
      <c r="A371" s="5">
        <v>366</v>
      </c>
      <c r="B371" s="5" t="str">
        <f t="shared" si="11"/>
        <v>0203</v>
      </c>
      <c r="C371" s="5" t="str">
        <f>"2310211306"</f>
        <v>2310211306</v>
      </c>
      <c r="D371" s="6">
        <v>38</v>
      </c>
      <c r="E371" s="5"/>
    </row>
    <row r="372" customHeight="1" spans="1:5">
      <c r="A372" s="5">
        <v>367</v>
      </c>
      <c r="B372" s="5" t="str">
        <f t="shared" si="11"/>
        <v>0203</v>
      </c>
      <c r="C372" s="5" t="str">
        <f>"2310211307"</f>
        <v>2310211307</v>
      </c>
      <c r="D372" s="6">
        <v>50.5</v>
      </c>
      <c r="E372" s="5"/>
    </row>
    <row r="373" customHeight="1" spans="1:5">
      <c r="A373" s="5">
        <v>368</v>
      </c>
      <c r="B373" s="5" t="str">
        <f t="shared" si="11"/>
        <v>0203</v>
      </c>
      <c r="C373" s="5" t="str">
        <f>"2310211308"</f>
        <v>2310211308</v>
      </c>
      <c r="D373" s="6">
        <v>53</v>
      </c>
      <c r="E373" s="5"/>
    </row>
    <row r="374" customHeight="1" spans="1:5">
      <c r="A374" s="5">
        <v>369</v>
      </c>
      <c r="B374" s="5" t="str">
        <f t="shared" si="11"/>
        <v>0203</v>
      </c>
      <c r="C374" s="5" t="str">
        <f>"2310211309"</f>
        <v>2310211309</v>
      </c>
      <c r="D374" s="6">
        <v>36.5</v>
      </c>
      <c r="E374" s="5"/>
    </row>
    <row r="375" customHeight="1" spans="1:5">
      <c r="A375" s="5">
        <v>370</v>
      </c>
      <c r="B375" s="5" t="str">
        <f t="shared" si="11"/>
        <v>0203</v>
      </c>
      <c r="C375" s="5" t="str">
        <f>"2310211310"</f>
        <v>2310211310</v>
      </c>
      <c r="D375" s="6">
        <v>55</v>
      </c>
      <c r="E375" s="5"/>
    </row>
    <row r="376" customHeight="1" spans="1:5">
      <c r="A376" s="5">
        <v>371</v>
      </c>
      <c r="B376" s="5" t="str">
        <f t="shared" si="11"/>
        <v>0203</v>
      </c>
      <c r="C376" s="5" t="str">
        <f>"2310211311"</f>
        <v>2310211311</v>
      </c>
      <c r="D376" s="6">
        <v>56.5</v>
      </c>
      <c r="E376" s="5"/>
    </row>
    <row r="377" customHeight="1" spans="1:5">
      <c r="A377" s="5">
        <v>372</v>
      </c>
      <c r="B377" s="5" t="str">
        <f t="shared" ref="B377:B392" si="12">"0204"</f>
        <v>0204</v>
      </c>
      <c r="C377" s="5" t="str">
        <f>"2310211312"</f>
        <v>2310211312</v>
      </c>
      <c r="D377" s="6">
        <v>63</v>
      </c>
      <c r="E377" s="5"/>
    </row>
    <row r="378" customHeight="1" spans="1:5">
      <c r="A378" s="5">
        <v>373</v>
      </c>
      <c r="B378" s="5" t="str">
        <f t="shared" si="12"/>
        <v>0204</v>
      </c>
      <c r="C378" s="5" t="str">
        <f>"2310211313"</f>
        <v>2310211313</v>
      </c>
      <c r="D378" s="6">
        <v>0</v>
      </c>
      <c r="E378" s="5" t="s">
        <v>6</v>
      </c>
    </row>
    <row r="379" customHeight="1" spans="1:5">
      <c r="A379" s="5">
        <v>374</v>
      </c>
      <c r="B379" s="5" t="str">
        <f t="shared" si="12"/>
        <v>0204</v>
      </c>
      <c r="C379" s="5" t="str">
        <f>"2310211314"</f>
        <v>2310211314</v>
      </c>
      <c r="D379" s="6">
        <v>47</v>
      </c>
      <c r="E379" s="5"/>
    </row>
    <row r="380" customHeight="1" spans="1:5">
      <c r="A380" s="5">
        <v>375</v>
      </c>
      <c r="B380" s="5" t="str">
        <f t="shared" si="12"/>
        <v>0204</v>
      </c>
      <c r="C380" s="5" t="str">
        <f>"2310211315"</f>
        <v>2310211315</v>
      </c>
      <c r="D380" s="6">
        <v>44.5</v>
      </c>
      <c r="E380" s="5"/>
    </row>
    <row r="381" customHeight="1" spans="1:5">
      <c r="A381" s="5">
        <v>376</v>
      </c>
      <c r="B381" s="5" t="str">
        <f t="shared" si="12"/>
        <v>0204</v>
      </c>
      <c r="C381" s="5" t="str">
        <f>"2310211316"</f>
        <v>2310211316</v>
      </c>
      <c r="D381" s="6">
        <v>51</v>
      </c>
      <c r="E381" s="5"/>
    </row>
    <row r="382" customHeight="1" spans="1:5">
      <c r="A382" s="5">
        <v>377</v>
      </c>
      <c r="B382" s="5" t="str">
        <f t="shared" si="12"/>
        <v>0204</v>
      </c>
      <c r="C382" s="5" t="str">
        <f>"2310211317"</f>
        <v>2310211317</v>
      </c>
      <c r="D382" s="6">
        <v>0</v>
      </c>
      <c r="E382" s="5" t="s">
        <v>6</v>
      </c>
    </row>
    <row r="383" customHeight="1" spans="1:5">
      <c r="A383" s="5">
        <v>378</v>
      </c>
      <c r="B383" s="5" t="str">
        <f t="shared" si="12"/>
        <v>0204</v>
      </c>
      <c r="C383" s="5" t="str">
        <f>"2310211318"</f>
        <v>2310211318</v>
      </c>
      <c r="D383" s="6">
        <v>49</v>
      </c>
      <c r="E383" s="5"/>
    </row>
    <row r="384" customHeight="1" spans="1:5">
      <c r="A384" s="5">
        <v>379</v>
      </c>
      <c r="B384" s="5" t="str">
        <f t="shared" si="12"/>
        <v>0204</v>
      </c>
      <c r="C384" s="5" t="str">
        <f>"2310211319"</f>
        <v>2310211319</v>
      </c>
      <c r="D384" s="6">
        <v>37</v>
      </c>
      <c r="E384" s="5"/>
    </row>
    <row r="385" customHeight="1" spans="1:5">
      <c r="A385" s="5">
        <v>380</v>
      </c>
      <c r="B385" s="5" t="str">
        <f t="shared" si="12"/>
        <v>0204</v>
      </c>
      <c r="C385" s="5" t="str">
        <f>"2310211320"</f>
        <v>2310211320</v>
      </c>
      <c r="D385" s="6">
        <v>62</v>
      </c>
      <c r="E385" s="5"/>
    </row>
    <row r="386" customHeight="1" spans="1:5">
      <c r="A386" s="5">
        <v>381</v>
      </c>
      <c r="B386" s="5" t="str">
        <f t="shared" si="12"/>
        <v>0204</v>
      </c>
      <c r="C386" s="5" t="str">
        <f>"2310211321"</f>
        <v>2310211321</v>
      </c>
      <c r="D386" s="6">
        <v>48.5</v>
      </c>
      <c r="E386" s="5"/>
    </row>
    <row r="387" customHeight="1" spans="1:5">
      <c r="A387" s="5">
        <v>382</v>
      </c>
      <c r="B387" s="5" t="str">
        <f t="shared" si="12"/>
        <v>0204</v>
      </c>
      <c r="C387" s="5" t="str">
        <f>"2310211322"</f>
        <v>2310211322</v>
      </c>
      <c r="D387" s="6">
        <v>56.5</v>
      </c>
      <c r="E387" s="5"/>
    </row>
    <row r="388" customHeight="1" spans="1:5">
      <c r="A388" s="5">
        <v>383</v>
      </c>
      <c r="B388" s="5" t="str">
        <f t="shared" si="12"/>
        <v>0204</v>
      </c>
      <c r="C388" s="5" t="str">
        <f>"2310211323"</f>
        <v>2310211323</v>
      </c>
      <c r="D388" s="6">
        <v>61.5</v>
      </c>
      <c r="E388" s="5"/>
    </row>
    <row r="389" customHeight="1" spans="1:5">
      <c r="A389" s="5">
        <v>384</v>
      </c>
      <c r="B389" s="5" t="str">
        <f t="shared" si="12"/>
        <v>0204</v>
      </c>
      <c r="C389" s="5" t="str">
        <f>"2310211324"</f>
        <v>2310211324</v>
      </c>
      <c r="D389" s="6">
        <v>52</v>
      </c>
      <c r="E389" s="5"/>
    </row>
    <row r="390" customHeight="1" spans="1:5">
      <c r="A390" s="5">
        <v>385</v>
      </c>
      <c r="B390" s="5" t="str">
        <f t="shared" si="12"/>
        <v>0204</v>
      </c>
      <c r="C390" s="5" t="str">
        <f>"2310211325"</f>
        <v>2310211325</v>
      </c>
      <c r="D390" s="6">
        <v>46</v>
      </c>
      <c r="E390" s="5"/>
    </row>
    <row r="391" customHeight="1" spans="1:5">
      <c r="A391" s="5">
        <v>386</v>
      </c>
      <c r="B391" s="5" t="str">
        <f t="shared" si="12"/>
        <v>0204</v>
      </c>
      <c r="C391" s="5" t="str">
        <f>"2310211326"</f>
        <v>2310211326</v>
      </c>
      <c r="D391" s="6">
        <v>53.5</v>
      </c>
      <c r="E391" s="5"/>
    </row>
    <row r="392" customHeight="1" spans="1:5">
      <c r="A392" s="5">
        <v>387</v>
      </c>
      <c r="B392" s="5" t="str">
        <f t="shared" si="12"/>
        <v>0204</v>
      </c>
      <c r="C392" s="5" t="str">
        <f>"2310211327"</f>
        <v>2310211327</v>
      </c>
      <c r="D392" s="6">
        <v>62.5</v>
      </c>
      <c r="E392" s="5"/>
    </row>
    <row r="393" customHeight="1" spans="1:5">
      <c r="A393" s="5">
        <v>388</v>
      </c>
      <c r="B393" s="5" t="str">
        <f t="shared" ref="B393:B416" si="13">"0205"</f>
        <v>0205</v>
      </c>
      <c r="C393" s="5" t="str">
        <f>"2310211328"</f>
        <v>2310211328</v>
      </c>
      <c r="D393" s="6">
        <v>65.5</v>
      </c>
      <c r="E393" s="5"/>
    </row>
    <row r="394" customHeight="1" spans="1:5">
      <c r="A394" s="5">
        <v>389</v>
      </c>
      <c r="B394" s="5" t="str">
        <f t="shared" si="13"/>
        <v>0205</v>
      </c>
      <c r="C394" s="5" t="str">
        <f>"2310211329"</f>
        <v>2310211329</v>
      </c>
      <c r="D394" s="6">
        <v>60.5</v>
      </c>
      <c r="E394" s="5"/>
    </row>
    <row r="395" customHeight="1" spans="1:5">
      <c r="A395" s="5">
        <v>390</v>
      </c>
      <c r="B395" s="5" t="str">
        <f t="shared" si="13"/>
        <v>0205</v>
      </c>
      <c r="C395" s="5" t="str">
        <f>"2310211330"</f>
        <v>2310211330</v>
      </c>
      <c r="D395" s="6">
        <v>37.5</v>
      </c>
      <c r="E395" s="5"/>
    </row>
    <row r="396" customHeight="1" spans="1:5">
      <c r="A396" s="5">
        <v>391</v>
      </c>
      <c r="B396" s="5" t="str">
        <f t="shared" si="13"/>
        <v>0205</v>
      </c>
      <c r="C396" s="5" t="str">
        <f>"2310211401"</f>
        <v>2310211401</v>
      </c>
      <c r="D396" s="6">
        <v>0</v>
      </c>
      <c r="E396" s="5" t="s">
        <v>6</v>
      </c>
    </row>
    <row r="397" customHeight="1" spans="1:5">
      <c r="A397" s="5">
        <v>392</v>
      </c>
      <c r="B397" s="5" t="str">
        <f t="shared" si="13"/>
        <v>0205</v>
      </c>
      <c r="C397" s="5" t="str">
        <f>"2310211402"</f>
        <v>2310211402</v>
      </c>
      <c r="D397" s="6">
        <v>0</v>
      </c>
      <c r="E397" s="5" t="s">
        <v>6</v>
      </c>
    </row>
    <row r="398" customHeight="1" spans="1:5">
      <c r="A398" s="5">
        <v>393</v>
      </c>
      <c r="B398" s="5" t="str">
        <f t="shared" si="13"/>
        <v>0205</v>
      </c>
      <c r="C398" s="5" t="str">
        <f>"2310211403"</f>
        <v>2310211403</v>
      </c>
      <c r="D398" s="6">
        <v>55</v>
      </c>
      <c r="E398" s="5"/>
    </row>
    <row r="399" customHeight="1" spans="1:5">
      <c r="A399" s="5">
        <v>394</v>
      </c>
      <c r="B399" s="5" t="str">
        <f t="shared" si="13"/>
        <v>0205</v>
      </c>
      <c r="C399" s="5" t="str">
        <f>"2310211404"</f>
        <v>2310211404</v>
      </c>
      <c r="D399" s="6">
        <v>54.5</v>
      </c>
      <c r="E399" s="5"/>
    </row>
    <row r="400" customHeight="1" spans="1:5">
      <c r="A400" s="5">
        <v>395</v>
      </c>
      <c r="B400" s="5" t="str">
        <f t="shared" si="13"/>
        <v>0205</v>
      </c>
      <c r="C400" s="5" t="str">
        <f>"2310211405"</f>
        <v>2310211405</v>
      </c>
      <c r="D400" s="6">
        <v>0</v>
      </c>
      <c r="E400" s="5" t="s">
        <v>6</v>
      </c>
    </row>
    <row r="401" customHeight="1" spans="1:5">
      <c r="A401" s="5">
        <v>396</v>
      </c>
      <c r="B401" s="5" t="str">
        <f t="shared" si="13"/>
        <v>0205</v>
      </c>
      <c r="C401" s="5" t="str">
        <f>"2310211406"</f>
        <v>2310211406</v>
      </c>
      <c r="D401" s="6">
        <v>75</v>
      </c>
      <c r="E401" s="5"/>
    </row>
    <row r="402" customHeight="1" spans="1:5">
      <c r="A402" s="5">
        <v>397</v>
      </c>
      <c r="B402" s="5" t="str">
        <f t="shared" si="13"/>
        <v>0205</v>
      </c>
      <c r="C402" s="5" t="str">
        <f>"2310211407"</f>
        <v>2310211407</v>
      </c>
      <c r="D402" s="6">
        <v>55</v>
      </c>
      <c r="E402" s="5"/>
    </row>
    <row r="403" customHeight="1" spans="1:5">
      <c r="A403" s="5">
        <v>398</v>
      </c>
      <c r="B403" s="5" t="str">
        <f t="shared" si="13"/>
        <v>0205</v>
      </c>
      <c r="C403" s="5" t="str">
        <f>"2310211408"</f>
        <v>2310211408</v>
      </c>
      <c r="D403" s="6">
        <v>52</v>
      </c>
      <c r="E403" s="5"/>
    </row>
    <row r="404" customHeight="1" spans="1:5">
      <c r="A404" s="5">
        <v>399</v>
      </c>
      <c r="B404" s="5" t="str">
        <f t="shared" si="13"/>
        <v>0205</v>
      </c>
      <c r="C404" s="5" t="str">
        <f>"2310211409"</f>
        <v>2310211409</v>
      </c>
      <c r="D404" s="6">
        <v>56</v>
      </c>
      <c r="E404" s="5"/>
    </row>
    <row r="405" customHeight="1" spans="1:5">
      <c r="A405" s="5">
        <v>400</v>
      </c>
      <c r="B405" s="5" t="str">
        <f t="shared" si="13"/>
        <v>0205</v>
      </c>
      <c r="C405" s="5" t="str">
        <f>"2310211410"</f>
        <v>2310211410</v>
      </c>
      <c r="D405" s="6">
        <v>0</v>
      </c>
      <c r="E405" s="5" t="s">
        <v>6</v>
      </c>
    </row>
    <row r="406" customHeight="1" spans="1:5">
      <c r="A406" s="5">
        <v>401</v>
      </c>
      <c r="B406" s="5" t="str">
        <f t="shared" si="13"/>
        <v>0205</v>
      </c>
      <c r="C406" s="5" t="str">
        <f>"2310211411"</f>
        <v>2310211411</v>
      </c>
      <c r="D406" s="6">
        <v>0</v>
      </c>
      <c r="E406" s="5" t="s">
        <v>6</v>
      </c>
    </row>
    <row r="407" customHeight="1" spans="1:5">
      <c r="A407" s="5">
        <v>402</v>
      </c>
      <c r="B407" s="5" t="str">
        <f t="shared" si="13"/>
        <v>0205</v>
      </c>
      <c r="C407" s="5" t="str">
        <f>"2310211412"</f>
        <v>2310211412</v>
      </c>
      <c r="D407" s="6">
        <v>55.5</v>
      </c>
      <c r="E407" s="5"/>
    </row>
    <row r="408" customHeight="1" spans="1:5">
      <c r="A408" s="5">
        <v>403</v>
      </c>
      <c r="B408" s="5" t="str">
        <f t="shared" si="13"/>
        <v>0205</v>
      </c>
      <c r="C408" s="5" t="str">
        <f>"2310211413"</f>
        <v>2310211413</v>
      </c>
      <c r="D408" s="6">
        <v>43</v>
      </c>
      <c r="E408" s="5"/>
    </row>
    <row r="409" customHeight="1" spans="1:5">
      <c r="A409" s="5">
        <v>404</v>
      </c>
      <c r="B409" s="5" t="str">
        <f t="shared" si="13"/>
        <v>0205</v>
      </c>
      <c r="C409" s="5" t="str">
        <f>"2310211414"</f>
        <v>2310211414</v>
      </c>
      <c r="D409" s="6">
        <v>50</v>
      </c>
      <c r="E409" s="5"/>
    </row>
    <row r="410" customHeight="1" spans="1:5">
      <c r="A410" s="5">
        <v>405</v>
      </c>
      <c r="B410" s="5" t="str">
        <f t="shared" si="13"/>
        <v>0205</v>
      </c>
      <c r="C410" s="5" t="str">
        <f>"2310211415"</f>
        <v>2310211415</v>
      </c>
      <c r="D410" s="6">
        <v>51.5</v>
      </c>
      <c r="E410" s="5"/>
    </row>
    <row r="411" customHeight="1" spans="1:5">
      <c r="A411" s="5">
        <v>406</v>
      </c>
      <c r="B411" s="5" t="str">
        <f t="shared" si="13"/>
        <v>0205</v>
      </c>
      <c r="C411" s="5" t="str">
        <f>"2310211416"</f>
        <v>2310211416</v>
      </c>
      <c r="D411" s="6">
        <v>50</v>
      </c>
      <c r="E411" s="5"/>
    </row>
    <row r="412" customHeight="1" spans="1:5">
      <c r="A412" s="5">
        <v>407</v>
      </c>
      <c r="B412" s="5" t="str">
        <f t="shared" si="13"/>
        <v>0205</v>
      </c>
      <c r="C412" s="5" t="str">
        <f>"2310211417"</f>
        <v>2310211417</v>
      </c>
      <c r="D412" s="6">
        <v>55.5</v>
      </c>
      <c r="E412" s="5"/>
    </row>
    <row r="413" customHeight="1" spans="1:5">
      <c r="A413" s="5">
        <v>408</v>
      </c>
      <c r="B413" s="5" t="str">
        <f t="shared" si="13"/>
        <v>0205</v>
      </c>
      <c r="C413" s="5" t="str">
        <f>"2310211418"</f>
        <v>2310211418</v>
      </c>
      <c r="D413" s="6">
        <v>67</v>
      </c>
      <c r="E413" s="5"/>
    </row>
    <row r="414" customHeight="1" spans="1:5">
      <c r="A414" s="5">
        <v>409</v>
      </c>
      <c r="B414" s="5" t="str">
        <f t="shared" si="13"/>
        <v>0205</v>
      </c>
      <c r="C414" s="5" t="str">
        <f>"2310211419"</f>
        <v>2310211419</v>
      </c>
      <c r="D414" s="6">
        <v>0</v>
      </c>
      <c r="E414" s="5" t="s">
        <v>6</v>
      </c>
    </row>
    <row r="415" customHeight="1" spans="1:5">
      <c r="A415" s="5">
        <v>410</v>
      </c>
      <c r="B415" s="5" t="str">
        <f t="shared" si="13"/>
        <v>0205</v>
      </c>
      <c r="C415" s="5" t="str">
        <f>"2310211420"</f>
        <v>2310211420</v>
      </c>
      <c r="D415" s="6">
        <v>0</v>
      </c>
      <c r="E415" s="5" t="s">
        <v>6</v>
      </c>
    </row>
    <row r="416" customHeight="1" spans="1:5">
      <c r="A416" s="5">
        <v>411</v>
      </c>
      <c r="B416" s="5" t="str">
        <f t="shared" si="13"/>
        <v>0205</v>
      </c>
      <c r="C416" s="5" t="str">
        <f>"2310211421"</f>
        <v>2310211421</v>
      </c>
      <c r="D416" s="6">
        <v>60.5</v>
      </c>
      <c r="E416" s="5"/>
    </row>
    <row r="417" customHeight="1" spans="1:5">
      <c r="A417" s="5">
        <v>412</v>
      </c>
      <c r="B417" s="5" t="str">
        <f t="shared" ref="B417:B434" si="14">"0206"</f>
        <v>0206</v>
      </c>
      <c r="C417" s="5" t="str">
        <f>"2310211422"</f>
        <v>2310211422</v>
      </c>
      <c r="D417" s="6">
        <v>35.5</v>
      </c>
      <c r="E417" s="5"/>
    </row>
    <row r="418" customHeight="1" spans="1:5">
      <c r="A418" s="5">
        <v>413</v>
      </c>
      <c r="B418" s="5" t="str">
        <f t="shared" si="14"/>
        <v>0206</v>
      </c>
      <c r="C418" s="5" t="str">
        <f>"2310211423"</f>
        <v>2310211423</v>
      </c>
      <c r="D418" s="6">
        <v>52</v>
      </c>
      <c r="E418" s="5"/>
    </row>
    <row r="419" customHeight="1" spans="1:5">
      <c r="A419" s="5">
        <v>414</v>
      </c>
      <c r="B419" s="5" t="str">
        <f t="shared" si="14"/>
        <v>0206</v>
      </c>
      <c r="C419" s="5" t="str">
        <f>"2310211424"</f>
        <v>2310211424</v>
      </c>
      <c r="D419" s="6">
        <v>58</v>
      </c>
      <c r="E419" s="5"/>
    </row>
    <row r="420" customHeight="1" spans="1:5">
      <c r="A420" s="5">
        <v>415</v>
      </c>
      <c r="B420" s="5" t="str">
        <f t="shared" si="14"/>
        <v>0206</v>
      </c>
      <c r="C420" s="5" t="str">
        <f>"2310211425"</f>
        <v>2310211425</v>
      </c>
      <c r="D420" s="6">
        <v>0</v>
      </c>
      <c r="E420" s="5" t="s">
        <v>6</v>
      </c>
    </row>
    <row r="421" customHeight="1" spans="1:5">
      <c r="A421" s="5">
        <v>416</v>
      </c>
      <c r="B421" s="5" t="str">
        <f t="shared" si="14"/>
        <v>0206</v>
      </c>
      <c r="C421" s="5" t="str">
        <f>"2310211426"</f>
        <v>2310211426</v>
      </c>
      <c r="D421" s="6">
        <v>55</v>
      </c>
      <c r="E421" s="5"/>
    </row>
    <row r="422" customHeight="1" spans="1:5">
      <c r="A422" s="5">
        <v>417</v>
      </c>
      <c r="B422" s="5" t="str">
        <f t="shared" si="14"/>
        <v>0206</v>
      </c>
      <c r="C422" s="5" t="str">
        <f>"2310211427"</f>
        <v>2310211427</v>
      </c>
      <c r="D422" s="6">
        <v>0</v>
      </c>
      <c r="E422" s="5"/>
    </row>
    <row r="423" customHeight="1" spans="1:5">
      <c r="A423" s="5">
        <v>418</v>
      </c>
      <c r="B423" s="5" t="str">
        <f t="shared" si="14"/>
        <v>0206</v>
      </c>
      <c r="C423" s="5" t="str">
        <f>"2310211428"</f>
        <v>2310211428</v>
      </c>
      <c r="D423" s="6">
        <v>58</v>
      </c>
      <c r="E423" s="5"/>
    </row>
    <row r="424" customHeight="1" spans="1:5">
      <c r="A424" s="5">
        <v>419</v>
      </c>
      <c r="B424" s="5" t="str">
        <f t="shared" si="14"/>
        <v>0206</v>
      </c>
      <c r="C424" s="5" t="str">
        <f>"2310211429"</f>
        <v>2310211429</v>
      </c>
      <c r="D424" s="6">
        <v>55</v>
      </c>
      <c r="E424" s="5"/>
    </row>
    <row r="425" customHeight="1" spans="1:5">
      <c r="A425" s="5">
        <v>420</v>
      </c>
      <c r="B425" s="5" t="str">
        <f t="shared" si="14"/>
        <v>0206</v>
      </c>
      <c r="C425" s="5" t="str">
        <f>"2310211430"</f>
        <v>2310211430</v>
      </c>
      <c r="D425" s="6">
        <v>0</v>
      </c>
      <c r="E425" s="5" t="s">
        <v>6</v>
      </c>
    </row>
    <row r="426" customHeight="1" spans="1:5">
      <c r="A426" s="5">
        <v>421</v>
      </c>
      <c r="B426" s="5" t="str">
        <f t="shared" si="14"/>
        <v>0206</v>
      </c>
      <c r="C426" s="5" t="str">
        <f>"2310211501"</f>
        <v>2310211501</v>
      </c>
      <c r="D426" s="6">
        <v>37</v>
      </c>
      <c r="E426" s="5"/>
    </row>
    <row r="427" customHeight="1" spans="1:5">
      <c r="A427" s="5">
        <v>422</v>
      </c>
      <c r="B427" s="5" t="str">
        <f t="shared" si="14"/>
        <v>0206</v>
      </c>
      <c r="C427" s="5" t="str">
        <f>"2310211502"</f>
        <v>2310211502</v>
      </c>
      <c r="D427" s="6">
        <v>0</v>
      </c>
      <c r="E427" s="5" t="s">
        <v>6</v>
      </c>
    </row>
    <row r="428" customHeight="1" spans="1:5">
      <c r="A428" s="5">
        <v>423</v>
      </c>
      <c r="B428" s="5" t="str">
        <f t="shared" si="14"/>
        <v>0206</v>
      </c>
      <c r="C428" s="5" t="str">
        <f>"2310211503"</f>
        <v>2310211503</v>
      </c>
      <c r="D428" s="6">
        <v>66</v>
      </c>
      <c r="E428" s="5"/>
    </row>
    <row r="429" customHeight="1" spans="1:5">
      <c r="A429" s="5">
        <v>424</v>
      </c>
      <c r="B429" s="5" t="str">
        <f t="shared" si="14"/>
        <v>0206</v>
      </c>
      <c r="C429" s="5" t="str">
        <f>"2310211504"</f>
        <v>2310211504</v>
      </c>
      <c r="D429" s="6">
        <v>0</v>
      </c>
      <c r="E429" s="5" t="s">
        <v>6</v>
      </c>
    </row>
    <row r="430" customHeight="1" spans="1:5">
      <c r="A430" s="5">
        <v>425</v>
      </c>
      <c r="B430" s="5" t="str">
        <f t="shared" si="14"/>
        <v>0206</v>
      </c>
      <c r="C430" s="5" t="str">
        <f>"2310211505"</f>
        <v>2310211505</v>
      </c>
      <c r="D430" s="6">
        <v>67</v>
      </c>
      <c r="E430" s="5"/>
    </row>
    <row r="431" customHeight="1" spans="1:5">
      <c r="A431" s="5">
        <v>426</v>
      </c>
      <c r="B431" s="5" t="str">
        <f t="shared" si="14"/>
        <v>0206</v>
      </c>
      <c r="C431" s="5" t="str">
        <f>"2310211506"</f>
        <v>2310211506</v>
      </c>
      <c r="D431" s="6">
        <v>48.5</v>
      </c>
      <c r="E431" s="5"/>
    </row>
    <row r="432" customHeight="1" spans="1:5">
      <c r="A432" s="5">
        <v>427</v>
      </c>
      <c r="B432" s="5" t="str">
        <f t="shared" si="14"/>
        <v>0206</v>
      </c>
      <c r="C432" s="5" t="str">
        <f>"2310211507"</f>
        <v>2310211507</v>
      </c>
      <c r="D432" s="6">
        <v>57.5</v>
      </c>
      <c r="E432" s="5"/>
    </row>
    <row r="433" customHeight="1" spans="1:5">
      <c r="A433" s="5">
        <v>428</v>
      </c>
      <c r="B433" s="5" t="str">
        <f t="shared" si="14"/>
        <v>0206</v>
      </c>
      <c r="C433" s="5" t="str">
        <f>"2310211508"</f>
        <v>2310211508</v>
      </c>
      <c r="D433" s="6">
        <v>42.5</v>
      </c>
      <c r="E433" s="5"/>
    </row>
    <row r="434" customHeight="1" spans="1:5">
      <c r="A434" s="5">
        <v>429</v>
      </c>
      <c r="B434" s="5" t="str">
        <f t="shared" si="14"/>
        <v>0206</v>
      </c>
      <c r="C434" s="5" t="str">
        <f>"2310211509"</f>
        <v>2310211509</v>
      </c>
      <c r="D434" s="6">
        <v>48.5</v>
      </c>
      <c r="E434" s="5"/>
    </row>
    <row r="435" customHeight="1" spans="1:5">
      <c r="A435" s="5">
        <v>430</v>
      </c>
      <c r="B435" s="5" t="str">
        <f t="shared" ref="B435:B462" si="15">"0301"</f>
        <v>0301</v>
      </c>
      <c r="C435" s="5" t="str">
        <f>"2310211510"</f>
        <v>2310211510</v>
      </c>
      <c r="D435" s="6">
        <v>57</v>
      </c>
      <c r="E435" s="5"/>
    </row>
    <row r="436" customHeight="1" spans="1:5">
      <c r="A436" s="5">
        <v>431</v>
      </c>
      <c r="B436" s="5" t="str">
        <f t="shared" si="15"/>
        <v>0301</v>
      </c>
      <c r="C436" s="5" t="str">
        <f>"2310211511"</f>
        <v>2310211511</v>
      </c>
      <c r="D436" s="6">
        <v>49</v>
      </c>
      <c r="E436" s="5"/>
    </row>
    <row r="437" customHeight="1" spans="1:5">
      <c r="A437" s="5">
        <v>432</v>
      </c>
      <c r="B437" s="5" t="str">
        <f t="shared" si="15"/>
        <v>0301</v>
      </c>
      <c r="C437" s="5" t="str">
        <f>"2310211512"</f>
        <v>2310211512</v>
      </c>
      <c r="D437" s="6">
        <v>72.5</v>
      </c>
      <c r="E437" s="5"/>
    </row>
    <row r="438" customHeight="1" spans="1:5">
      <c r="A438" s="5">
        <v>433</v>
      </c>
      <c r="B438" s="5" t="str">
        <f t="shared" si="15"/>
        <v>0301</v>
      </c>
      <c r="C438" s="5" t="str">
        <f>"2310211513"</f>
        <v>2310211513</v>
      </c>
      <c r="D438" s="6">
        <v>59</v>
      </c>
      <c r="E438" s="5"/>
    </row>
    <row r="439" customHeight="1" spans="1:5">
      <c r="A439" s="5">
        <v>434</v>
      </c>
      <c r="B439" s="5" t="str">
        <f t="shared" si="15"/>
        <v>0301</v>
      </c>
      <c r="C439" s="5" t="str">
        <f>"2310211514"</f>
        <v>2310211514</v>
      </c>
      <c r="D439" s="6">
        <v>0</v>
      </c>
      <c r="E439" s="5" t="s">
        <v>6</v>
      </c>
    </row>
    <row r="440" customHeight="1" spans="1:5">
      <c r="A440" s="5">
        <v>435</v>
      </c>
      <c r="B440" s="5" t="str">
        <f t="shared" si="15"/>
        <v>0301</v>
      </c>
      <c r="C440" s="5" t="str">
        <f>"2310211515"</f>
        <v>2310211515</v>
      </c>
      <c r="D440" s="6">
        <v>40</v>
      </c>
      <c r="E440" s="5"/>
    </row>
    <row r="441" customHeight="1" spans="1:5">
      <c r="A441" s="5">
        <v>436</v>
      </c>
      <c r="B441" s="5" t="str">
        <f t="shared" si="15"/>
        <v>0301</v>
      </c>
      <c r="C441" s="5" t="str">
        <f>"2310211516"</f>
        <v>2310211516</v>
      </c>
      <c r="D441" s="6">
        <v>56.5</v>
      </c>
      <c r="E441" s="5"/>
    </row>
    <row r="442" customHeight="1" spans="1:5">
      <c r="A442" s="5">
        <v>437</v>
      </c>
      <c r="B442" s="5" t="str">
        <f t="shared" si="15"/>
        <v>0301</v>
      </c>
      <c r="C442" s="5" t="str">
        <f>"2310211517"</f>
        <v>2310211517</v>
      </c>
      <c r="D442" s="6">
        <v>48</v>
      </c>
      <c r="E442" s="5"/>
    </row>
    <row r="443" customHeight="1" spans="1:5">
      <c r="A443" s="5">
        <v>438</v>
      </c>
      <c r="B443" s="5" t="str">
        <f t="shared" si="15"/>
        <v>0301</v>
      </c>
      <c r="C443" s="5" t="str">
        <f>"2310211518"</f>
        <v>2310211518</v>
      </c>
      <c r="D443" s="6">
        <v>71</v>
      </c>
      <c r="E443" s="5"/>
    </row>
    <row r="444" customHeight="1" spans="1:5">
      <c r="A444" s="5">
        <v>439</v>
      </c>
      <c r="B444" s="5" t="str">
        <f t="shared" si="15"/>
        <v>0301</v>
      </c>
      <c r="C444" s="5" t="str">
        <f>"2310211519"</f>
        <v>2310211519</v>
      </c>
      <c r="D444" s="6">
        <v>48.5</v>
      </c>
      <c r="E444" s="5"/>
    </row>
    <row r="445" customHeight="1" spans="1:5">
      <c r="A445" s="5">
        <v>440</v>
      </c>
      <c r="B445" s="5" t="str">
        <f t="shared" si="15"/>
        <v>0301</v>
      </c>
      <c r="C445" s="5" t="str">
        <f>"2310211520"</f>
        <v>2310211520</v>
      </c>
      <c r="D445" s="6">
        <v>40</v>
      </c>
      <c r="E445" s="5"/>
    </row>
    <row r="446" customHeight="1" spans="1:5">
      <c r="A446" s="5">
        <v>441</v>
      </c>
      <c r="B446" s="5" t="str">
        <f t="shared" si="15"/>
        <v>0301</v>
      </c>
      <c r="C446" s="5" t="str">
        <f>"2310211521"</f>
        <v>2310211521</v>
      </c>
      <c r="D446" s="6">
        <v>0</v>
      </c>
      <c r="E446" s="5" t="s">
        <v>6</v>
      </c>
    </row>
    <row r="447" customHeight="1" spans="1:5">
      <c r="A447" s="5">
        <v>442</v>
      </c>
      <c r="B447" s="5" t="str">
        <f t="shared" si="15"/>
        <v>0301</v>
      </c>
      <c r="C447" s="5" t="str">
        <f>"2310211522"</f>
        <v>2310211522</v>
      </c>
      <c r="D447" s="6">
        <v>49.5</v>
      </c>
      <c r="E447" s="5"/>
    </row>
    <row r="448" customHeight="1" spans="1:5">
      <c r="A448" s="5">
        <v>443</v>
      </c>
      <c r="B448" s="5" t="str">
        <f t="shared" si="15"/>
        <v>0301</v>
      </c>
      <c r="C448" s="5" t="str">
        <f>"2310211523"</f>
        <v>2310211523</v>
      </c>
      <c r="D448" s="6">
        <v>50</v>
      </c>
      <c r="E448" s="5"/>
    </row>
    <row r="449" customHeight="1" spans="1:5">
      <c r="A449" s="5">
        <v>444</v>
      </c>
      <c r="B449" s="5" t="str">
        <f t="shared" si="15"/>
        <v>0301</v>
      </c>
      <c r="C449" s="5" t="str">
        <f>"2310211524"</f>
        <v>2310211524</v>
      </c>
      <c r="D449" s="6">
        <v>61</v>
      </c>
      <c r="E449" s="5"/>
    </row>
    <row r="450" customHeight="1" spans="1:5">
      <c r="A450" s="5">
        <v>445</v>
      </c>
      <c r="B450" s="5" t="str">
        <f t="shared" si="15"/>
        <v>0301</v>
      </c>
      <c r="C450" s="5" t="str">
        <f>"2310211525"</f>
        <v>2310211525</v>
      </c>
      <c r="D450" s="6">
        <v>0</v>
      </c>
      <c r="E450" s="5" t="s">
        <v>6</v>
      </c>
    </row>
    <row r="451" customHeight="1" spans="1:5">
      <c r="A451" s="5">
        <v>446</v>
      </c>
      <c r="B451" s="5" t="str">
        <f t="shared" si="15"/>
        <v>0301</v>
      </c>
      <c r="C451" s="5" t="str">
        <f>"2310211526"</f>
        <v>2310211526</v>
      </c>
      <c r="D451" s="6">
        <v>57.5</v>
      </c>
      <c r="E451" s="5"/>
    </row>
    <row r="452" customHeight="1" spans="1:5">
      <c r="A452" s="5">
        <v>447</v>
      </c>
      <c r="B452" s="5" t="str">
        <f t="shared" si="15"/>
        <v>0301</v>
      </c>
      <c r="C452" s="5" t="str">
        <f>"2310211527"</f>
        <v>2310211527</v>
      </c>
      <c r="D452" s="6">
        <v>35.5</v>
      </c>
      <c r="E452" s="5"/>
    </row>
    <row r="453" customHeight="1" spans="1:5">
      <c r="A453" s="5">
        <v>448</v>
      </c>
      <c r="B453" s="5" t="str">
        <f t="shared" si="15"/>
        <v>0301</v>
      </c>
      <c r="C453" s="5" t="str">
        <f>"2310211528"</f>
        <v>2310211528</v>
      </c>
      <c r="D453" s="6">
        <v>0</v>
      </c>
      <c r="E453" s="5" t="s">
        <v>6</v>
      </c>
    </row>
    <row r="454" customHeight="1" spans="1:5">
      <c r="A454" s="5">
        <v>449</v>
      </c>
      <c r="B454" s="5" t="str">
        <f t="shared" si="15"/>
        <v>0301</v>
      </c>
      <c r="C454" s="5" t="str">
        <f>"2310211529"</f>
        <v>2310211529</v>
      </c>
      <c r="D454" s="6">
        <v>0</v>
      </c>
      <c r="E454" s="5" t="s">
        <v>6</v>
      </c>
    </row>
    <row r="455" customHeight="1" spans="1:5">
      <c r="A455" s="5">
        <v>450</v>
      </c>
      <c r="B455" s="5" t="str">
        <f t="shared" si="15"/>
        <v>0301</v>
      </c>
      <c r="C455" s="5" t="str">
        <f>"2310211530"</f>
        <v>2310211530</v>
      </c>
      <c r="D455" s="6">
        <v>60</v>
      </c>
      <c r="E455" s="5"/>
    </row>
    <row r="456" customHeight="1" spans="1:5">
      <c r="A456" s="5">
        <v>451</v>
      </c>
      <c r="B456" s="5" t="str">
        <f t="shared" si="15"/>
        <v>0301</v>
      </c>
      <c r="C456" s="5" t="str">
        <f>"2310211601"</f>
        <v>2310211601</v>
      </c>
      <c r="D456" s="6">
        <v>0</v>
      </c>
      <c r="E456" s="5" t="s">
        <v>6</v>
      </c>
    </row>
    <row r="457" customHeight="1" spans="1:5">
      <c r="A457" s="5">
        <v>452</v>
      </c>
      <c r="B457" s="5" t="str">
        <f t="shared" si="15"/>
        <v>0301</v>
      </c>
      <c r="C457" s="5" t="str">
        <f>"2310211602"</f>
        <v>2310211602</v>
      </c>
      <c r="D457" s="6">
        <v>56</v>
      </c>
      <c r="E457" s="5"/>
    </row>
    <row r="458" customHeight="1" spans="1:5">
      <c r="A458" s="5">
        <v>453</v>
      </c>
      <c r="B458" s="5" t="str">
        <f t="shared" si="15"/>
        <v>0301</v>
      </c>
      <c r="C458" s="5" t="str">
        <f>"2310211603"</f>
        <v>2310211603</v>
      </c>
      <c r="D458" s="6">
        <v>49</v>
      </c>
      <c r="E458" s="5"/>
    </row>
    <row r="459" customHeight="1" spans="1:5">
      <c r="A459" s="5">
        <v>454</v>
      </c>
      <c r="B459" s="5" t="str">
        <f t="shared" si="15"/>
        <v>0301</v>
      </c>
      <c r="C459" s="5" t="str">
        <f>"2310211604"</f>
        <v>2310211604</v>
      </c>
      <c r="D459" s="6">
        <v>68</v>
      </c>
      <c r="E459" s="5"/>
    </row>
    <row r="460" customHeight="1" spans="1:5">
      <c r="A460" s="5">
        <v>455</v>
      </c>
      <c r="B460" s="5" t="str">
        <f t="shared" si="15"/>
        <v>0301</v>
      </c>
      <c r="C460" s="5" t="str">
        <f>"2310211605"</f>
        <v>2310211605</v>
      </c>
      <c r="D460" s="6">
        <v>49.5</v>
      </c>
      <c r="E460" s="5"/>
    </row>
    <row r="461" customHeight="1" spans="1:5">
      <c r="A461" s="5">
        <v>456</v>
      </c>
      <c r="B461" s="5" t="str">
        <f t="shared" si="15"/>
        <v>0301</v>
      </c>
      <c r="C461" s="5" t="str">
        <f>"2310211606"</f>
        <v>2310211606</v>
      </c>
      <c r="D461" s="6">
        <v>0</v>
      </c>
      <c r="E461" s="5" t="s">
        <v>6</v>
      </c>
    </row>
    <row r="462" customHeight="1" spans="1:5">
      <c r="A462" s="5">
        <v>457</v>
      </c>
      <c r="B462" s="5" t="str">
        <f t="shared" si="15"/>
        <v>0301</v>
      </c>
      <c r="C462" s="5" t="str">
        <f>"2310211607"</f>
        <v>2310211607</v>
      </c>
      <c r="D462" s="6">
        <v>0</v>
      </c>
      <c r="E462" s="5" t="s">
        <v>6</v>
      </c>
    </row>
    <row r="463" customHeight="1" spans="1:5">
      <c r="A463" s="5">
        <v>458</v>
      </c>
      <c r="B463" s="5" t="str">
        <f t="shared" ref="B463:B477" si="16">"0302"</f>
        <v>0302</v>
      </c>
      <c r="C463" s="5" t="str">
        <f>"2310211608"</f>
        <v>2310211608</v>
      </c>
      <c r="D463" s="6">
        <v>43</v>
      </c>
      <c r="E463" s="5"/>
    </row>
    <row r="464" customHeight="1" spans="1:5">
      <c r="A464" s="5">
        <v>459</v>
      </c>
      <c r="B464" s="5" t="str">
        <f t="shared" si="16"/>
        <v>0302</v>
      </c>
      <c r="C464" s="5" t="str">
        <f>"2310211609"</f>
        <v>2310211609</v>
      </c>
      <c r="D464" s="6">
        <v>53</v>
      </c>
      <c r="E464" s="5"/>
    </row>
    <row r="465" customHeight="1" spans="1:5">
      <c r="A465" s="5">
        <v>460</v>
      </c>
      <c r="B465" s="5" t="str">
        <f t="shared" si="16"/>
        <v>0302</v>
      </c>
      <c r="C465" s="5" t="str">
        <f>"2310211610"</f>
        <v>2310211610</v>
      </c>
      <c r="D465" s="6">
        <v>64</v>
      </c>
      <c r="E465" s="5"/>
    </row>
    <row r="466" customHeight="1" spans="1:5">
      <c r="A466" s="5">
        <v>461</v>
      </c>
      <c r="B466" s="5" t="str">
        <f t="shared" si="16"/>
        <v>0302</v>
      </c>
      <c r="C466" s="5" t="str">
        <f>"2310211611"</f>
        <v>2310211611</v>
      </c>
      <c r="D466" s="6">
        <v>62</v>
      </c>
      <c r="E466" s="5"/>
    </row>
    <row r="467" customHeight="1" spans="1:5">
      <c r="A467" s="5">
        <v>462</v>
      </c>
      <c r="B467" s="5" t="str">
        <f t="shared" si="16"/>
        <v>0302</v>
      </c>
      <c r="C467" s="5" t="str">
        <f>"2310211612"</f>
        <v>2310211612</v>
      </c>
      <c r="D467" s="6">
        <v>50.5</v>
      </c>
      <c r="E467" s="5"/>
    </row>
    <row r="468" customHeight="1" spans="1:5">
      <c r="A468" s="5">
        <v>463</v>
      </c>
      <c r="B468" s="5" t="str">
        <f t="shared" si="16"/>
        <v>0302</v>
      </c>
      <c r="C468" s="5" t="str">
        <f>"2310211613"</f>
        <v>2310211613</v>
      </c>
      <c r="D468" s="6">
        <v>50</v>
      </c>
      <c r="E468" s="5"/>
    </row>
    <row r="469" customHeight="1" spans="1:5">
      <c r="A469" s="5">
        <v>464</v>
      </c>
      <c r="B469" s="5" t="str">
        <f t="shared" si="16"/>
        <v>0302</v>
      </c>
      <c r="C469" s="5" t="str">
        <f>"2310211614"</f>
        <v>2310211614</v>
      </c>
      <c r="D469" s="6">
        <v>58</v>
      </c>
      <c r="E469" s="5"/>
    </row>
    <row r="470" customHeight="1" spans="1:5">
      <c r="A470" s="5">
        <v>465</v>
      </c>
      <c r="B470" s="5" t="str">
        <f t="shared" si="16"/>
        <v>0302</v>
      </c>
      <c r="C470" s="5" t="str">
        <f>"2310211615"</f>
        <v>2310211615</v>
      </c>
      <c r="D470" s="6">
        <v>62</v>
      </c>
      <c r="E470" s="5"/>
    </row>
    <row r="471" customHeight="1" spans="1:5">
      <c r="A471" s="5">
        <v>466</v>
      </c>
      <c r="B471" s="5" t="str">
        <f t="shared" si="16"/>
        <v>0302</v>
      </c>
      <c r="C471" s="5" t="str">
        <f>"2310211616"</f>
        <v>2310211616</v>
      </c>
      <c r="D471" s="6">
        <v>44</v>
      </c>
      <c r="E471" s="5"/>
    </row>
    <row r="472" customHeight="1" spans="1:5">
      <c r="A472" s="5">
        <v>467</v>
      </c>
      <c r="B472" s="5" t="str">
        <f t="shared" si="16"/>
        <v>0302</v>
      </c>
      <c r="C472" s="5" t="str">
        <f>"2310211617"</f>
        <v>2310211617</v>
      </c>
      <c r="D472" s="6">
        <v>59</v>
      </c>
      <c r="E472" s="5"/>
    </row>
    <row r="473" customHeight="1" spans="1:5">
      <c r="A473" s="5">
        <v>468</v>
      </c>
      <c r="B473" s="5" t="str">
        <f t="shared" si="16"/>
        <v>0302</v>
      </c>
      <c r="C473" s="5" t="str">
        <f>"2310211618"</f>
        <v>2310211618</v>
      </c>
      <c r="D473" s="6">
        <v>58</v>
      </c>
      <c r="E473" s="5"/>
    </row>
    <row r="474" customHeight="1" spans="1:5">
      <c r="A474" s="5">
        <v>469</v>
      </c>
      <c r="B474" s="5" t="str">
        <f t="shared" si="16"/>
        <v>0302</v>
      </c>
      <c r="C474" s="5" t="str">
        <f>"2310211619"</f>
        <v>2310211619</v>
      </c>
      <c r="D474" s="6">
        <v>59</v>
      </c>
      <c r="E474" s="5"/>
    </row>
    <row r="475" customHeight="1" spans="1:5">
      <c r="A475" s="5">
        <v>470</v>
      </c>
      <c r="B475" s="5" t="str">
        <f t="shared" si="16"/>
        <v>0302</v>
      </c>
      <c r="C475" s="5" t="str">
        <f>"2310211620"</f>
        <v>2310211620</v>
      </c>
      <c r="D475" s="6">
        <v>0</v>
      </c>
      <c r="E475" s="5" t="s">
        <v>6</v>
      </c>
    </row>
    <row r="476" customHeight="1" spans="1:5">
      <c r="A476" s="5">
        <v>471</v>
      </c>
      <c r="B476" s="5" t="str">
        <f t="shared" si="16"/>
        <v>0302</v>
      </c>
      <c r="C476" s="5" t="str">
        <f>"2310211621"</f>
        <v>2310211621</v>
      </c>
      <c r="D476" s="6">
        <v>55</v>
      </c>
      <c r="E476" s="5"/>
    </row>
    <row r="477" customHeight="1" spans="1:5">
      <c r="A477" s="5">
        <v>472</v>
      </c>
      <c r="B477" s="5" t="str">
        <f t="shared" si="16"/>
        <v>0302</v>
      </c>
      <c r="C477" s="5" t="str">
        <f>"2310211622"</f>
        <v>2310211622</v>
      </c>
      <c r="D477" s="6">
        <v>0</v>
      </c>
      <c r="E477" s="5" t="s">
        <v>6</v>
      </c>
    </row>
    <row r="478" customHeight="1" spans="1:5">
      <c r="A478" s="5">
        <v>473</v>
      </c>
      <c r="B478" s="5" t="str">
        <f t="shared" ref="B478:B499" si="17">"0303"</f>
        <v>0303</v>
      </c>
      <c r="C478" s="5" t="str">
        <f>"2310211623"</f>
        <v>2310211623</v>
      </c>
      <c r="D478" s="6">
        <v>64.5</v>
      </c>
      <c r="E478" s="5"/>
    </row>
    <row r="479" customHeight="1" spans="1:5">
      <c r="A479" s="5">
        <v>474</v>
      </c>
      <c r="B479" s="5" t="str">
        <f t="shared" si="17"/>
        <v>0303</v>
      </c>
      <c r="C479" s="5" t="str">
        <f>"2310211624"</f>
        <v>2310211624</v>
      </c>
      <c r="D479" s="6">
        <v>0</v>
      </c>
      <c r="E479" s="5" t="s">
        <v>6</v>
      </c>
    </row>
    <row r="480" customHeight="1" spans="1:5">
      <c r="A480" s="5">
        <v>475</v>
      </c>
      <c r="B480" s="5" t="str">
        <f t="shared" si="17"/>
        <v>0303</v>
      </c>
      <c r="C480" s="5" t="str">
        <f>"2310211625"</f>
        <v>2310211625</v>
      </c>
      <c r="D480" s="6">
        <v>65</v>
      </c>
      <c r="E480" s="5"/>
    </row>
    <row r="481" customHeight="1" spans="1:5">
      <c r="A481" s="5">
        <v>476</v>
      </c>
      <c r="B481" s="5" t="str">
        <f t="shared" si="17"/>
        <v>0303</v>
      </c>
      <c r="C481" s="5" t="str">
        <f>"2310211626"</f>
        <v>2310211626</v>
      </c>
      <c r="D481" s="6">
        <v>57</v>
      </c>
      <c r="E481" s="5"/>
    </row>
    <row r="482" customHeight="1" spans="1:5">
      <c r="A482" s="5">
        <v>477</v>
      </c>
      <c r="B482" s="5" t="str">
        <f t="shared" si="17"/>
        <v>0303</v>
      </c>
      <c r="C482" s="5" t="str">
        <f>"2310211627"</f>
        <v>2310211627</v>
      </c>
      <c r="D482" s="6">
        <v>0</v>
      </c>
      <c r="E482" s="5"/>
    </row>
    <row r="483" customHeight="1" spans="1:5">
      <c r="A483" s="5">
        <v>478</v>
      </c>
      <c r="B483" s="5" t="str">
        <f t="shared" si="17"/>
        <v>0303</v>
      </c>
      <c r="C483" s="5" t="str">
        <f>"2310211628"</f>
        <v>2310211628</v>
      </c>
      <c r="D483" s="6">
        <v>47.5</v>
      </c>
      <c r="E483" s="5"/>
    </row>
    <row r="484" customHeight="1" spans="1:5">
      <c r="A484" s="5">
        <v>479</v>
      </c>
      <c r="B484" s="5" t="str">
        <f t="shared" si="17"/>
        <v>0303</v>
      </c>
      <c r="C484" s="5" t="str">
        <f>"2310211629"</f>
        <v>2310211629</v>
      </c>
      <c r="D484" s="6">
        <v>0</v>
      </c>
      <c r="E484" s="5" t="s">
        <v>6</v>
      </c>
    </row>
    <row r="485" customHeight="1" spans="1:5">
      <c r="A485" s="5">
        <v>480</v>
      </c>
      <c r="B485" s="5" t="str">
        <f t="shared" si="17"/>
        <v>0303</v>
      </c>
      <c r="C485" s="5" t="str">
        <f>"2310211630"</f>
        <v>2310211630</v>
      </c>
      <c r="D485" s="6">
        <v>43.5</v>
      </c>
      <c r="E485" s="5"/>
    </row>
    <row r="486" customHeight="1" spans="1:5">
      <c r="A486" s="5">
        <v>481</v>
      </c>
      <c r="B486" s="5" t="str">
        <f t="shared" si="17"/>
        <v>0303</v>
      </c>
      <c r="C486" s="5" t="str">
        <f>"2310211701"</f>
        <v>2310211701</v>
      </c>
      <c r="D486" s="6">
        <v>54</v>
      </c>
      <c r="E486" s="5"/>
    </row>
    <row r="487" customHeight="1" spans="1:5">
      <c r="A487" s="5">
        <v>482</v>
      </c>
      <c r="B487" s="5" t="str">
        <f t="shared" si="17"/>
        <v>0303</v>
      </c>
      <c r="C487" s="5" t="str">
        <f>"2310211702"</f>
        <v>2310211702</v>
      </c>
      <c r="D487" s="6">
        <v>0</v>
      </c>
      <c r="E487" s="5" t="s">
        <v>6</v>
      </c>
    </row>
    <row r="488" customHeight="1" spans="1:5">
      <c r="A488" s="5">
        <v>483</v>
      </c>
      <c r="B488" s="5" t="str">
        <f t="shared" si="17"/>
        <v>0303</v>
      </c>
      <c r="C488" s="5" t="str">
        <f>"2310211703"</f>
        <v>2310211703</v>
      </c>
      <c r="D488" s="6">
        <v>62</v>
      </c>
      <c r="E488" s="5"/>
    </row>
    <row r="489" customHeight="1" spans="1:5">
      <c r="A489" s="5">
        <v>484</v>
      </c>
      <c r="B489" s="5" t="str">
        <f t="shared" si="17"/>
        <v>0303</v>
      </c>
      <c r="C489" s="5" t="str">
        <f>"2310211704"</f>
        <v>2310211704</v>
      </c>
      <c r="D489" s="6">
        <v>0</v>
      </c>
      <c r="E489" s="5" t="s">
        <v>6</v>
      </c>
    </row>
    <row r="490" customHeight="1" spans="1:5">
      <c r="A490" s="5">
        <v>485</v>
      </c>
      <c r="B490" s="5" t="str">
        <f t="shared" si="17"/>
        <v>0303</v>
      </c>
      <c r="C490" s="5" t="str">
        <f>"2310211705"</f>
        <v>2310211705</v>
      </c>
      <c r="D490" s="6">
        <v>49</v>
      </c>
      <c r="E490" s="5"/>
    </row>
    <row r="491" customHeight="1" spans="1:5">
      <c r="A491" s="5">
        <v>486</v>
      </c>
      <c r="B491" s="5" t="str">
        <f t="shared" si="17"/>
        <v>0303</v>
      </c>
      <c r="C491" s="5" t="str">
        <f>"2310211706"</f>
        <v>2310211706</v>
      </c>
      <c r="D491" s="6">
        <v>48</v>
      </c>
      <c r="E491" s="5"/>
    </row>
    <row r="492" customHeight="1" spans="1:5">
      <c r="A492" s="5">
        <v>487</v>
      </c>
      <c r="B492" s="5" t="str">
        <f t="shared" si="17"/>
        <v>0303</v>
      </c>
      <c r="C492" s="5" t="str">
        <f>"2310211707"</f>
        <v>2310211707</v>
      </c>
      <c r="D492" s="6">
        <v>50</v>
      </c>
      <c r="E492" s="5"/>
    </row>
    <row r="493" customHeight="1" spans="1:5">
      <c r="A493" s="5">
        <v>488</v>
      </c>
      <c r="B493" s="5" t="str">
        <f t="shared" si="17"/>
        <v>0303</v>
      </c>
      <c r="C493" s="5" t="str">
        <f>"2310211708"</f>
        <v>2310211708</v>
      </c>
      <c r="D493" s="6">
        <v>47</v>
      </c>
      <c r="E493" s="5"/>
    </row>
    <row r="494" customHeight="1" spans="1:5">
      <c r="A494" s="5">
        <v>489</v>
      </c>
      <c r="B494" s="5" t="str">
        <f t="shared" si="17"/>
        <v>0303</v>
      </c>
      <c r="C494" s="5" t="str">
        <f>"2310211709"</f>
        <v>2310211709</v>
      </c>
      <c r="D494" s="6">
        <v>44</v>
      </c>
      <c r="E494" s="5"/>
    </row>
    <row r="495" customHeight="1" spans="1:5">
      <c r="A495" s="5">
        <v>490</v>
      </c>
      <c r="B495" s="5" t="str">
        <f t="shared" si="17"/>
        <v>0303</v>
      </c>
      <c r="C495" s="5" t="str">
        <f>"2310211710"</f>
        <v>2310211710</v>
      </c>
      <c r="D495" s="6">
        <v>0</v>
      </c>
      <c r="E495" s="5" t="s">
        <v>6</v>
      </c>
    </row>
    <row r="496" customHeight="1" spans="1:5">
      <c r="A496" s="5">
        <v>491</v>
      </c>
      <c r="B496" s="5" t="str">
        <f t="shared" si="17"/>
        <v>0303</v>
      </c>
      <c r="C496" s="5" t="str">
        <f>"2310211711"</f>
        <v>2310211711</v>
      </c>
      <c r="D496" s="6">
        <v>55.5</v>
      </c>
      <c r="E496" s="5"/>
    </row>
    <row r="497" customHeight="1" spans="1:5">
      <c r="A497" s="5">
        <v>492</v>
      </c>
      <c r="B497" s="5" t="str">
        <f t="shared" si="17"/>
        <v>0303</v>
      </c>
      <c r="C497" s="5" t="str">
        <f>"2310211712"</f>
        <v>2310211712</v>
      </c>
      <c r="D497" s="6">
        <v>0</v>
      </c>
      <c r="E497" s="5" t="s">
        <v>6</v>
      </c>
    </row>
    <row r="498" customHeight="1" spans="1:5">
      <c r="A498" s="5">
        <v>493</v>
      </c>
      <c r="B498" s="5" t="str">
        <f t="shared" si="17"/>
        <v>0303</v>
      </c>
      <c r="C498" s="5" t="str">
        <f>"2310211713"</f>
        <v>2310211713</v>
      </c>
      <c r="D498" s="6">
        <v>52.5</v>
      </c>
      <c r="E498" s="5"/>
    </row>
    <row r="499" customHeight="1" spans="1:5">
      <c r="A499" s="5">
        <v>494</v>
      </c>
      <c r="B499" s="5" t="str">
        <f t="shared" si="17"/>
        <v>0303</v>
      </c>
      <c r="C499" s="5" t="str">
        <f>"2310211714"</f>
        <v>2310211714</v>
      </c>
      <c r="D499" s="6">
        <v>65</v>
      </c>
      <c r="E499" s="5"/>
    </row>
    <row r="500" customHeight="1" spans="1:5">
      <c r="A500" s="5">
        <v>495</v>
      </c>
      <c r="B500" s="5" t="str">
        <f t="shared" ref="B500:B512" si="18">"0304"</f>
        <v>0304</v>
      </c>
      <c r="C500" s="5" t="str">
        <f>"2310211715"</f>
        <v>2310211715</v>
      </c>
      <c r="D500" s="6">
        <v>51.5</v>
      </c>
      <c r="E500" s="5"/>
    </row>
    <row r="501" customHeight="1" spans="1:5">
      <c r="A501" s="5">
        <v>496</v>
      </c>
      <c r="B501" s="5" t="str">
        <f t="shared" si="18"/>
        <v>0304</v>
      </c>
      <c r="C501" s="5" t="str">
        <f>"2310211716"</f>
        <v>2310211716</v>
      </c>
      <c r="D501" s="6">
        <v>60</v>
      </c>
      <c r="E501" s="5"/>
    </row>
    <row r="502" customHeight="1" spans="1:5">
      <c r="A502" s="5">
        <v>497</v>
      </c>
      <c r="B502" s="5" t="str">
        <f t="shared" si="18"/>
        <v>0304</v>
      </c>
      <c r="C502" s="5" t="str">
        <f>"2310211717"</f>
        <v>2310211717</v>
      </c>
      <c r="D502" s="6">
        <v>69</v>
      </c>
      <c r="E502" s="5"/>
    </row>
    <row r="503" customHeight="1" spans="1:5">
      <c r="A503" s="5">
        <v>498</v>
      </c>
      <c r="B503" s="5" t="str">
        <f t="shared" si="18"/>
        <v>0304</v>
      </c>
      <c r="C503" s="5" t="str">
        <f>"2310211718"</f>
        <v>2310211718</v>
      </c>
      <c r="D503" s="6">
        <v>43</v>
      </c>
      <c r="E503" s="5"/>
    </row>
    <row r="504" customHeight="1" spans="1:5">
      <c r="A504" s="5">
        <v>499</v>
      </c>
      <c r="B504" s="5" t="str">
        <f t="shared" si="18"/>
        <v>0304</v>
      </c>
      <c r="C504" s="5" t="str">
        <f>"2310211719"</f>
        <v>2310211719</v>
      </c>
      <c r="D504" s="6">
        <v>53</v>
      </c>
      <c r="E504" s="5"/>
    </row>
    <row r="505" customHeight="1" spans="1:5">
      <c r="A505" s="5">
        <v>500</v>
      </c>
      <c r="B505" s="5" t="str">
        <f t="shared" si="18"/>
        <v>0304</v>
      </c>
      <c r="C505" s="5" t="str">
        <f>"2310211720"</f>
        <v>2310211720</v>
      </c>
      <c r="D505" s="6">
        <v>45.5</v>
      </c>
      <c r="E505" s="5"/>
    </row>
    <row r="506" customHeight="1" spans="1:5">
      <c r="A506" s="5">
        <v>501</v>
      </c>
      <c r="B506" s="5" t="str">
        <f t="shared" si="18"/>
        <v>0304</v>
      </c>
      <c r="C506" s="5" t="str">
        <f>"2310211721"</f>
        <v>2310211721</v>
      </c>
      <c r="D506" s="6">
        <v>47.5</v>
      </c>
      <c r="E506" s="5"/>
    </row>
    <row r="507" customHeight="1" spans="1:5">
      <c r="A507" s="5">
        <v>502</v>
      </c>
      <c r="B507" s="5" t="str">
        <f t="shared" si="18"/>
        <v>0304</v>
      </c>
      <c r="C507" s="5" t="str">
        <f>"2310211722"</f>
        <v>2310211722</v>
      </c>
      <c r="D507" s="6">
        <v>56</v>
      </c>
      <c r="E507" s="5"/>
    </row>
    <row r="508" customHeight="1" spans="1:5">
      <c r="A508" s="5">
        <v>503</v>
      </c>
      <c r="B508" s="5" t="str">
        <f t="shared" si="18"/>
        <v>0304</v>
      </c>
      <c r="C508" s="5" t="str">
        <f>"2310211723"</f>
        <v>2310211723</v>
      </c>
      <c r="D508" s="6">
        <v>0</v>
      </c>
      <c r="E508" s="5" t="s">
        <v>6</v>
      </c>
    </row>
    <row r="509" customHeight="1" spans="1:5">
      <c r="A509" s="5">
        <v>504</v>
      </c>
      <c r="B509" s="5" t="str">
        <f t="shared" si="18"/>
        <v>0304</v>
      </c>
      <c r="C509" s="5" t="str">
        <f>"2310211724"</f>
        <v>2310211724</v>
      </c>
      <c r="D509" s="6">
        <v>57</v>
      </c>
      <c r="E509" s="5"/>
    </row>
    <row r="510" customHeight="1" spans="1:5">
      <c r="A510" s="5">
        <v>505</v>
      </c>
      <c r="B510" s="5" t="str">
        <f t="shared" si="18"/>
        <v>0304</v>
      </c>
      <c r="C510" s="5" t="str">
        <f>"2310211725"</f>
        <v>2310211725</v>
      </c>
      <c r="D510" s="6">
        <v>51.5</v>
      </c>
      <c r="E510" s="5"/>
    </row>
    <row r="511" customHeight="1" spans="1:5">
      <c r="A511" s="5">
        <v>506</v>
      </c>
      <c r="B511" s="5" t="str">
        <f t="shared" si="18"/>
        <v>0304</v>
      </c>
      <c r="C511" s="5" t="str">
        <f>"2310211726"</f>
        <v>2310211726</v>
      </c>
      <c r="D511" s="6">
        <v>40.5</v>
      </c>
      <c r="E511" s="5"/>
    </row>
    <row r="512" customHeight="1" spans="1:5">
      <c r="A512" s="5">
        <v>507</v>
      </c>
      <c r="B512" s="5" t="str">
        <f t="shared" si="18"/>
        <v>0304</v>
      </c>
      <c r="C512" s="5" t="str">
        <f>"2310211727"</f>
        <v>2310211727</v>
      </c>
      <c r="D512" s="6">
        <v>0</v>
      </c>
      <c r="E512" s="5" t="s">
        <v>6</v>
      </c>
    </row>
    <row r="513" customHeight="1" spans="1:5">
      <c r="A513" s="5">
        <v>508</v>
      </c>
      <c r="B513" s="5" t="str">
        <f t="shared" ref="B513:B526" si="19">"0305"</f>
        <v>0305</v>
      </c>
      <c r="C513" s="5" t="str">
        <f>"2310211728"</f>
        <v>2310211728</v>
      </c>
      <c r="D513" s="6">
        <v>51</v>
      </c>
      <c r="E513" s="5"/>
    </row>
    <row r="514" customHeight="1" spans="1:5">
      <c r="A514" s="5">
        <v>509</v>
      </c>
      <c r="B514" s="5" t="str">
        <f t="shared" si="19"/>
        <v>0305</v>
      </c>
      <c r="C514" s="5" t="str">
        <f>"2310211729"</f>
        <v>2310211729</v>
      </c>
      <c r="D514" s="6">
        <v>0</v>
      </c>
      <c r="E514" s="5" t="s">
        <v>6</v>
      </c>
    </row>
    <row r="515" customHeight="1" spans="1:5">
      <c r="A515" s="5">
        <v>510</v>
      </c>
      <c r="B515" s="5" t="str">
        <f t="shared" si="19"/>
        <v>0305</v>
      </c>
      <c r="C515" s="5" t="str">
        <f>"2310211730"</f>
        <v>2310211730</v>
      </c>
      <c r="D515" s="6">
        <v>52</v>
      </c>
      <c r="E515" s="5"/>
    </row>
    <row r="516" customHeight="1" spans="1:5">
      <c r="A516" s="5">
        <v>511</v>
      </c>
      <c r="B516" s="5" t="str">
        <f t="shared" si="19"/>
        <v>0305</v>
      </c>
      <c r="C516" s="5" t="str">
        <f>"2310211801"</f>
        <v>2310211801</v>
      </c>
      <c r="D516" s="6">
        <v>63.5</v>
      </c>
      <c r="E516" s="5"/>
    </row>
    <row r="517" customHeight="1" spans="1:5">
      <c r="A517" s="5">
        <v>512</v>
      </c>
      <c r="B517" s="5" t="str">
        <f t="shared" si="19"/>
        <v>0305</v>
      </c>
      <c r="C517" s="5" t="str">
        <f>"2310211802"</f>
        <v>2310211802</v>
      </c>
      <c r="D517" s="6">
        <v>43.5</v>
      </c>
      <c r="E517" s="5"/>
    </row>
    <row r="518" customHeight="1" spans="1:5">
      <c r="A518" s="5">
        <v>513</v>
      </c>
      <c r="B518" s="5" t="str">
        <f t="shared" si="19"/>
        <v>0305</v>
      </c>
      <c r="C518" s="5" t="str">
        <f>"2310211803"</f>
        <v>2310211803</v>
      </c>
      <c r="D518" s="6">
        <v>50.5</v>
      </c>
      <c r="E518" s="5"/>
    </row>
    <row r="519" customHeight="1" spans="1:5">
      <c r="A519" s="5">
        <v>514</v>
      </c>
      <c r="B519" s="5" t="str">
        <f t="shared" si="19"/>
        <v>0305</v>
      </c>
      <c r="C519" s="5" t="str">
        <f>"2310211804"</f>
        <v>2310211804</v>
      </c>
      <c r="D519" s="6">
        <v>0</v>
      </c>
      <c r="E519" s="5" t="s">
        <v>6</v>
      </c>
    </row>
    <row r="520" customHeight="1" spans="1:5">
      <c r="A520" s="5">
        <v>515</v>
      </c>
      <c r="B520" s="5" t="str">
        <f t="shared" si="19"/>
        <v>0305</v>
      </c>
      <c r="C520" s="5" t="str">
        <f>"2310211805"</f>
        <v>2310211805</v>
      </c>
      <c r="D520" s="6">
        <v>52.5</v>
      </c>
      <c r="E520" s="5"/>
    </row>
    <row r="521" customHeight="1" spans="1:5">
      <c r="A521" s="5">
        <v>516</v>
      </c>
      <c r="B521" s="5" t="str">
        <f t="shared" si="19"/>
        <v>0305</v>
      </c>
      <c r="C521" s="5" t="str">
        <f>"2310211806"</f>
        <v>2310211806</v>
      </c>
      <c r="D521" s="6">
        <v>73</v>
      </c>
      <c r="E521" s="5"/>
    </row>
    <row r="522" customHeight="1" spans="1:5">
      <c r="A522" s="5">
        <v>517</v>
      </c>
      <c r="B522" s="5" t="str">
        <f t="shared" si="19"/>
        <v>0305</v>
      </c>
      <c r="C522" s="5" t="str">
        <f>"2310211807"</f>
        <v>2310211807</v>
      </c>
      <c r="D522" s="6">
        <v>49</v>
      </c>
      <c r="E522" s="5"/>
    </row>
    <row r="523" customHeight="1" spans="1:5">
      <c r="A523" s="5">
        <v>518</v>
      </c>
      <c r="B523" s="5" t="str">
        <f t="shared" si="19"/>
        <v>0305</v>
      </c>
      <c r="C523" s="5" t="str">
        <f>"2310211808"</f>
        <v>2310211808</v>
      </c>
      <c r="D523" s="6">
        <v>0</v>
      </c>
      <c r="E523" s="5" t="s">
        <v>6</v>
      </c>
    </row>
    <row r="524" customHeight="1" spans="1:5">
      <c r="A524" s="5">
        <v>519</v>
      </c>
      <c r="B524" s="5" t="str">
        <f t="shared" si="19"/>
        <v>0305</v>
      </c>
      <c r="C524" s="5" t="str">
        <f>"2310211809"</f>
        <v>2310211809</v>
      </c>
      <c r="D524" s="6">
        <v>0</v>
      </c>
      <c r="E524" s="5" t="s">
        <v>6</v>
      </c>
    </row>
    <row r="525" customHeight="1" spans="1:5">
      <c r="A525" s="5">
        <v>520</v>
      </c>
      <c r="B525" s="5" t="str">
        <f t="shared" si="19"/>
        <v>0305</v>
      </c>
      <c r="C525" s="5" t="str">
        <f>"2310211810"</f>
        <v>2310211810</v>
      </c>
      <c r="D525" s="6">
        <v>43</v>
      </c>
      <c r="E525" s="5"/>
    </row>
    <row r="526" customHeight="1" spans="1:5">
      <c r="A526" s="5">
        <v>521</v>
      </c>
      <c r="B526" s="5" t="str">
        <f t="shared" si="19"/>
        <v>0305</v>
      </c>
      <c r="C526" s="5" t="str">
        <f>"2310211811"</f>
        <v>2310211811</v>
      </c>
      <c r="D526" s="6">
        <v>61</v>
      </c>
      <c r="E526" s="5"/>
    </row>
    <row r="527" customHeight="1" spans="1:5">
      <c r="A527" s="5">
        <v>522</v>
      </c>
      <c r="B527" s="5" t="str">
        <f t="shared" ref="B527:B546" si="20">"0306"</f>
        <v>0306</v>
      </c>
      <c r="C527" s="5" t="str">
        <f>"2310211812"</f>
        <v>2310211812</v>
      </c>
      <c r="D527" s="6">
        <v>36.5</v>
      </c>
      <c r="E527" s="5"/>
    </row>
    <row r="528" customHeight="1" spans="1:5">
      <c r="A528" s="5">
        <v>523</v>
      </c>
      <c r="B528" s="5" t="str">
        <f t="shared" si="20"/>
        <v>0306</v>
      </c>
      <c r="C528" s="5" t="str">
        <f>"2310211813"</f>
        <v>2310211813</v>
      </c>
      <c r="D528" s="6">
        <v>0</v>
      </c>
      <c r="E528" s="5" t="s">
        <v>6</v>
      </c>
    </row>
    <row r="529" customHeight="1" spans="1:5">
      <c r="A529" s="5">
        <v>524</v>
      </c>
      <c r="B529" s="5" t="str">
        <f t="shared" si="20"/>
        <v>0306</v>
      </c>
      <c r="C529" s="5" t="str">
        <f>"2310211814"</f>
        <v>2310211814</v>
      </c>
      <c r="D529" s="6">
        <v>66</v>
      </c>
      <c r="E529" s="5"/>
    </row>
    <row r="530" customHeight="1" spans="1:5">
      <c r="A530" s="5">
        <v>525</v>
      </c>
      <c r="B530" s="5" t="str">
        <f t="shared" si="20"/>
        <v>0306</v>
      </c>
      <c r="C530" s="5" t="str">
        <f>"2310211815"</f>
        <v>2310211815</v>
      </c>
      <c r="D530" s="6">
        <v>43</v>
      </c>
      <c r="E530" s="5"/>
    </row>
    <row r="531" customHeight="1" spans="1:5">
      <c r="A531" s="5">
        <v>526</v>
      </c>
      <c r="B531" s="5" t="str">
        <f t="shared" si="20"/>
        <v>0306</v>
      </c>
      <c r="C531" s="5" t="str">
        <f>"2310211816"</f>
        <v>2310211816</v>
      </c>
      <c r="D531" s="6">
        <v>0</v>
      </c>
      <c r="E531" s="5" t="s">
        <v>6</v>
      </c>
    </row>
    <row r="532" customHeight="1" spans="1:5">
      <c r="A532" s="5">
        <v>527</v>
      </c>
      <c r="B532" s="5" t="str">
        <f t="shared" si="20"/>
        <v>0306</v>
      </c>
      <c r="C532" s="5" t="str">
        <f>"2310211817"</f>
        <v>2310211817</v>
      </c>
      <c r="D532" s="6">
        <v>36</v>
      </c>
      <c r="E532" s="5"/>
    </row>
    <row r="533" customHeight="1" spans="1:5">
      <c r="A533" s="5">
        <v>528</v>
      </c>
      <c r="B533" s="5" t="str">
        <f t="shared" si="20"/>
        <v>0306</v>
      </c>
      <c r="C533" s="5" t="str">
        <f>"2310211818"</f>
        <v>2310211818</v>
      </c>
      <c r="D533" s="6">
        <v>67.5</v>
      </c>
      <c r="E533" s="5"/>
    </row>
    <row r="534" customHeight="1" spans="1:5">
      <c r="A534" s="5">
        <v>529</v>
      </c>
      <c r="B534" s="5" t="str">
        <f t="shared" si="20"/>
        <v>0306</v>
      </c>
      <c r="C534" s="5" t="str">
        <f>"2310211819"</f>
        <v>2310211819</v>
      </c>
      <c r="D534" s="6">
        <v>0</v>
      </c>
      <c r="E534" s="5" t="s">
        <v>6</v>
      </c>
    </row>
    <row r="535" customHeight="1" spans="1:5">
      <c r="A535" s="5">
        <v>530</v>
      </c>
      <c r="B535" s="5" t="str">
        <f t="shared" si="20"/>
        <v>0306</v>
      </c>
      <c r="C535" s="5" t="str">
        <f>"2310211820"</f>
        <v>2310211820</v>
      </c>
      <c r="D535" s="6">
        <v>0</v>
      </c>
      <c r="E535" s="5" t="s">
        <v>6</v>
      </c>
    </row>
    <row r="536" customHeight="1" spans="1:5">
      <c r="A536" s="5">
        <v>531</v>
      </c>
      <c r="B536" s="5" t="str">
        <f t="shared" si="20"/>
        <v>0306</v>
      </c>
      <c r="C536" s="5" t="str">
        <f>"2310211821"</f>
        <v>2310211821</v>
      </c>
      <c r="D536" s="6">
        <v>48.5</v>
      </c>
      <c r="E536" s="5"/>
    </row>
    <row r="537" customHeight="1" spans="1:5">
      <c r="A537" s="5">
        <v>532</v>
      </c>
      <c r="B537" s="5" t="str">
        <f t="shared" si="20"/>
        <v>0306</v>
      </c>
      <c r="C537" s="5" t="str">
        <f>"2310211822"</f>
        <v>2310211822</v>
      </c>
      <c r="D537" s="6">
        <v>44</v>
      </c>
      <c r="E537" s="5"/>
    </row>
    <row r="538" customHeight="1" spans="1:5">
      <c r="A538" s="5">
        <v>533</v>
      </c>
      <c r="B538" s="5" t="str">
        <f t="shared" si="20"/>
        <v>0306</v>
      </c>
      <c r="C538" s="5" t="str">
        <f>"2310211823"</f>
        <v>2310211823</v>
      </c>
      <c r="D538" s="6">
        <v>52</v>
      </c>
      <c r="E538" s="5"/>
    </row>
    <row r="539" customHeight="1" spans="1:5">
      <c r="A539" s="5">
        <v>534</v>
      </c>
      <c r="B539" s="5" t="str">
        <f t="shared" si="20"/>
        <v>0306</v>
      </c>
      <c r="C539" s="5" t="str">
        <f>"2310211824"</f>
        <v>2310211824</v>
      </c>
      <c r="D539" s="6">
        <v>58</v>
      </c>
      <c r="E539" s="5"/>
    </row>
    <row r="540" customHeight="1" spans="1:5">
      <c r="A540" s="5">
        <v>535</v>
      </c>
      <c r="B540" s="5" t="str">
        <f t="shared" si="20"/>
        <v>0306</v>
      </c>
      <c r="C540" s="5" t="str">
        <f>"2310211825"</f>
        <v>2310211825</v>
      </c>
      <c r="D540" s="6">
        <v>46.5</v>
      </c>
      <c r="E540" s="5"/>
    </row>
    <row r="541" customHeight="1" spans="1:5">
      <c r="A541" s="5">
        <v>536</v>
      </c>
      <c r="B541" s="5" t="str">
        <f t="shared" si="20"/>
        <v>0306</v>
      </c>
      <c r="C541" s="5" t="str">
        <f>"2310211826"</f>
        <v>2310211826</v>
      </c>
      <c r="D541" s="6">
        <v>0</v>
      </c>
      <c r="E541" s="5" t="s">
        <v>6</v>
      </c>
    </row>
    <row r="542" customHeight="1" spans="1:5">
      <c r="A542" s="5">
        <v>537</v>
      </c>
      <c r="B542" s="5" t="str">
        <f t="shared" si="20"/>
        <v>0306</v>
      </c>
      <c r="C542" s="5" t="str">
        <f>"2310211827"</f>
        <v>2310211827</v>
      </c>
      <c r="D542" s="6">
        <v>53.5</v>
      </c>
      <c r="E542" s="5"/>
    </row>
    <row r="543" customHeight="1" spans="1:5">
      <c r="A543" s="5">
        <v>538</v>
      </c>
      <c r="B543" s="5" t="str">
        <f t="shared" si="20"/>
        <v>0306</v>
      </c>
      <c r="C543" s="5" t="str">
        <f>"2310211828"</f>
        <v>2310211828</v>
      </c>
      <c r="D543" s="6">
        <v>53</v>
      </c>
      <c r="E543" s="5"/>
    </row>
    <row r="544" customHeight="1" spans="1:5">
      <c r="A544" s="5">
        <v>539</v>
      </c>
      <c r="B544" s="5" t="str">
        <f t="shared" si="20"/>
        <v>0306</v>
      </c>
      <c r="C544" s="5" t="str">
        <f>"2310211829"</f>
        <v>2310211829</v>
      </c>
      <c r="D544" s="6">
        <v>63.5</v>
      </c>
      <c r="E544" s="5"/>
    </row>
    <row r="545" customHeight="1" spans="1:5">
      <c r="A545" s="5">
        <v>540</v>
      </c>
      <c r="B545" s="5" t="str">
        <f t="shared" si="20"/>
        <v>0306</v>
      </c>
      <c r="C545" s="5" t="str">
        <f>"2310211830"</f>
        <v>2310211830</v>
      </c>
      <c r="D545" s="6">
        <v>53.5</v>
      </c>
      <c r="E545" s="5"/>
    </row>
    <row r="546" customHeight="1" spans="1:5">
      <c r="A546" s="5">
        <v>541</v>
      </c>
      <c r="B546" s="5" t="str">
        <f t="shared" si="20"/>
        <v>0306</v>
      </c>
      <c r="C546" s="5" t="str">
        <f>"2310211901"</f>
        <v>2310211901</v>
      </c>
      <c r="D546" s="6">
        <v>0</v>
      </c>
      <c r="E546" s="5" t="s">
        <v>6</v>
      </c>
    </row>
    <row r="547" customHeight="1" spans="1:5">
      <c r="A547" s="5">
        <v>542</v>
      </c>
      <c r="B547" s="5" t="str">
        <f t="shared" ref="B547:B557" si="21">"0307"</f>
        <v>0307</v>
      </c>
      <c r="C547" s="5" t="str">
        <f>"2310211902"</f>
        <v>2310211902</v>
      </c>
      <c r="D547" s="6">
        <v>59</v>
      </c>
      <c r="E547" s="5"/>
    </row>
    <row r="548" customHeight="1" spans="1:5">
      <c r="A548" s="5">
        <v>543</v>
      </c>
      <c r="B548" s="5" t="str">
        <f t="shared" si="21"/>
        <v>0307</v>
      </c>
      <c r="C548" s="5" t="str">
        <f>"2310211903"</f>
        <v>2310211903</v>
      </c>
      <c r="D548" s="6">
        <v>50</v>
      </c>
      <c r="E548" s="5"/>
    </row>
    <row r="549" customHeight="1" spans="1:5">
      <c r="A549" s="5">
        <v>544</v>
      </c>
      <c r="B549" s="5" t="str">
        <f t="shared" si="21"/>
        <v>0307</v>
      </c>
      <c r="C549" s="5" t="str">
        <f>"2310211904"</f>
        <v>2310211904</v>
      </c>
      <c r="D549" s="6">
        <v>0</v>
      </c>
      <c r="E549" s="5" t="s">
        <v>6</v>
      </c>
    </row>
    <row r="550" customHeight="1" spans="1:5">
      <c r="A550" s="5">
        <v>545</v>
      </c>
      <c r="B550" s="5" t="str">
        <f t="shared" si="21"/>
        <v>0307</v>
      </c>
      <c r="C550" s="5" t="str">
        <f>"2310211905"</f>
        <v>2310211905</v>
      </c>
      <c r="D550" s="6">
        <v>62</v>
      </c>
      <c r="E550" s="5"/>
    </row>
    <row r="551" customHeight="1" spans="1:5">
      <c r="A551" s="5">
        <v>546</v>
      </c>
      <c r="B551" s="5" t="str">
        <f t="shared" si="21"/>
        <v>0307</v>
      </c>
      <c r="C551" s="5" t="str">
        <f>"2310211906"</f>
        <v>2310211906</v>
      </c>
      <c r="D551" s="6">
        <v>0</v>
      </c>
      <c r="E551" s="5" t="s">
        <v>6</v>
      </c>
    </row>
    <row r="552" customHeight="1" spans="1:5">
      <c r="A552" s="5">
        <v>547</v>
      </c>
      <c r="B552" s="5" t="str">
        <f t="shared" si="21"/>
        <v>0307</v>
      </c>
      <c r="C552" s="5" t="str">
        <f>"2310211907"</f>
        <v>2310211907</v>
      </c>
      <c r="D552" s="6">
        <v>53</v>
      </c>
      <c r="E552" s="5"/>
    </row>
    <row r="553" customHeight="1" spans="1:5">
      <c r="A553" s="5">
        <v>548</v>
      </c>
      <c r="B553" s="5" t="str">
        <f t="shared" si="21"/>
        <v>0307</v>
      </c>
      <c r="C553" s="5" t="str">
        <f>"2310211908"</f>
        <v>2310211908</v>
      </c>
      <c r="D553" s="6">
        <v>0</v>
      </c>
      <c r="E553" s="5" t="s">
        <v>6</v>
      </c>
    </row>
    <row r="554" customHeight="1" spans="1:5">
      <c r="A554" s="5">
        <v>549</v>
      </c>
      <c r="B554" s="5" t="str">
        <f t="shared" si="21"/>
        <v>0307</v>
      </c>
      <c r="C554" s="5" t="str">
        <f>"2310211909"</f>
        <v>2310211909</v>
      </c>
      <c r="D554" s="6">
        <v>0</v>
      </c>
      <c r="E554" s="5" t="s">
        <v>6</v>
      </c>
    </row>
    <row r="555" customHeight="1" spans="1:5">
      <c r="A555" s="5">
        <v>550</v>
      </c>
      <c r="B555" s="5" t="str">
        <f t="shared" si="21"/>
        <v>0307</v>
      </c>
      <c r="C555" s="5" t="str">
        <f>"2310211910"</f>
        <v>2310211910</v>
      </c>
      <c r="D555" s="6">
        <v>54.5</v>
      </c>
      <c r="E555" s="5"/>
    </row>
    <row r="556" customHeight="1" spans="1:5">
      <c r="A556" s="5">
        <v>551</v>
      </c>
      <c r="B556" s="5" t="str">
        <f t="shared" si="21"/>
        <v>0307</v>
      </c>
      <c r="C556" s="5" t="str">
        <f>"2310211911"</f>
        <v>2310211911</v>
      </c>
      <c r="D556" s="6">
        <v>54</v>
      </c>
      <c r="E556" s="5"/>
    </row>
    <row r="557" customHeight="1" spans="1:5">
      <c r="A557" s="5">
        <v>552</v>
      </c>
      <c r="B557" s="5" t="str">
        <f t="shared" si="21"/>
        <v>0307</v>
      </c>
      <c r="C557" s="5" t="str">
        <f>"2310211912"</f>
        <v>2310211912</v>
      </c>
      <c r="D557" s="6">
        <v>0</v>
      </c>
      <c r="E557" s="5" t="s">
        <v>6</v>
      </c>
    </row>
    <row r="558" customHeight="1" spans="1:5">
      <c r="A558" s="5">
        <v>553</v>
      </c>
      <c r="B558" s="5" t="str">
        <f t="shared" ref="B558:B569" si="22">"0308"</f>
        <v>0308</v>
      </c>
      <c r="C558" s="5" t="str">
        <f>"2310211913"</f>
        <v>2310211913</v>
      </c>
      <c r="D558" s="6">
        <v>47.5</v>
      </c>
      <c r="E558" s="5"/>
    </row>
    <row r="559" customHeight="1" spans="1:5">
      <c r="A559" s="5">
        <v>554</v>
      </c>
      <c r="B559" s="5" t="str">
        <f t="shared" si="22"/>
        <v>0308</v>
      </c>
      <c r="C559" s="5" t="str">
        <f>"2310211914"</f>
        <v>2310211914</v>
      </c>
      <c r="D559" s="6">
        <v>66</v>
      </c>
      <c r="E559" s="5"/>
    </row>
    <row r="560" customHeight="1" spans="1:5">
      <c r="A560" s="5">
        <v>555</v>
      </c>
      <c r="B560" s="5" t="str">
        <f t="shared" si="22"/>
        <v>0308</v>
      </c>
      <c r="C560" s="5" t="str">
        <f>"2310211915"</f>
        <v>2310211915</v>
      </c>
      <c r="D560" s="6">
        <v>0</v>
      </c>
      <c r="E560" s="5" t="s">
        <v>6</v>
      </c>
    </row>
    <row r="561" customHeight="1" spans="1:5">
      <c r="A561" s="5">
        <v>556</v>
      </c>
      <c r="B561" s="5" t="str">
        <f t="shared" si="22"/>
        <v>0308</v>
      </c>
      <c r="C561" s="5" t="str">
        <f>"2310211916"</f>
        <v>2310211916</v>
      </c>
      <c r="D561" s="6">
        <v>47</v>
      </c>
      <c r="E561" s="5"/>
    </row>
    <row r="562" customHeight="1" spans="1:5">
      <c r="A562" s="5">
        <v>557</v>
      </c>
      <c r="B562" s="5" t="str">
        <f t="shared" si="22"/>
        <v>0308</v>
      </c>
      <c r="C562" s="5" t="str">
        <f>"2310211917"</f>
        <v>2310211917</v>
      </c>
      <c r="D562" s="6">
        <v>56</v>
      </c>
      <c r="E562" s="5"/>
    </row>
    <row r="563" customHeight="1" spans="1:5">
      <c r="A563" s="5">
        <v>558</v>
      </c>
      <c r="B563" s="5" t="str">
        <f t="shared" si="22"/>
        <v>0308</v>
      </c>
      <c r="C563" s="5" t="str">
        <f>"2310211918"</f>
        <v>2310211918</v>
      </c>
      <c r="D563" s="6">
        <v>37</v>
      </c>
      <c r="E563" s="5"/>
    </row>
    <row r="564" customHeight="1" spans="1:5">
      <c r="A564" s="5">
        <v>559</v>
      </c>
      <c r="B564" s="5" t="str">
        <f t="shared" si="22"/>
        <v>0308</v>
      </c>
      <c r="C564" s="5" t="str">
        <f>"2310211919"</f>
        <v>2310211919</v>
      </c>
      <c r="D564" s="6">
        <v>56</v>
      </c>
      <c r="E564" s="5"/>
    </row>
    <row r="565" customHeight="1" spans="1:5">
      <c r="A565" s="5">
        <v>560</v>
      </c>
      <c r="B565" s="5" t="str">
        <f t="shared" si="22"/>
        <v>0308</v>
      </c>
      <c r="C565" s="5" t="str">
        <f>"2310211920"</f>
        <v>2310211920</v>
      </c>
      <c r="D565" s="6">
        <v>51</v>
      </c>
      <c r="E565" s="5"/>
    </row>
    <row r="566" customHeight="1" spans="1:5">
      <c r="A566" s="5">
        <v>561</v>
      </c>
      <c r="B566" s="5" t="str">
        <f t="shared" si="22"/>
        <v>0308</v>
      </c>
      <c r="C566" s="5" t="str">
        <f>"2310211921"</f>
        <v>2310211921</v>
      </c>
      <c r="D566" s="6">
        <v>47</v>
      </c>
      <c r="E566" s="5"/>
    </row>
    <row r="567" customHeight="1" spans="1:5">
      <c r="A567" s="5">
        <v>562</v>
      </c>
      <c r="B567" s="5" t="str">
        <f t="shared" si="22"/>
        <v>0308</v>
      </c>
      <c r="C567" s="5" t="str">
        <f>"2310211922"</f>
        <v>2310211922</v>
      </c>
      <c r="D567" s="6">
        <v>0</v>
      </c>
      <c r="E567" s="5" t="s">
        <v>6</v>
      </c>
    </row>
    <row r="568" customHeight="1" spans="1:5">
      <c r="A568" s="5">
        <v>563</v>
      </c>
      <c r="B568" s="5" t="str">
        <f t="shared" si="22"/>
        <v>0308</v>
      </c>
      <c r="C568" s="5" t="str">
        <f>"2310211923"</f>
        <v>2310211923</v>
      </c>
      <c r="D568" s="6">
        <v>54</v>
      </c>
      <c r="E568" s="5"/>
    </row>
    <row r="569" customHeight="1" spans="1:5">
      <c r="A569" s="5">
        <v>564</v>
      </c>
      <c r="B569" s="5" t="str">
        <f t="shared" si="22"/>
        <v>0308</v>
      </c>
      <c r="C569" s="5" t="str">
        <f>"2310211924"</f>
        <v>2310211924</v>
      </c>
      <c r="D569" s="6">
        <v>0</v>
      </c>
      <c r="E569" s="5" t="s">
        <v>6</v>
      </c>
    </row>
    <row r="570" customHeight="1" spans="1:5">
      <c r="A570" s="5">
        <v>565</v>
      </c>
      <c r="B570" s="5" t="str">
        <f t="shared" ref="B570:B585" si="23">"0309"</f>
        <v>0309</v>
      </c>
      <c r="C570" s="5" t="str">
        <f>"2310211925"</f>
        <v>2310211925</v>
      </c>
      <c r="D570" s="6">
        <v>62</v>
      </c>
      <c r="E570" s="5"/>
    </row>
    <row r="571" customHeight="1" spans="1:5">
      <c r="A571" s="5">
        <v>566</v>
      </c>
      <c r="B571" s="5" t="str">
        <f t="shared" si="23"/>
        <v>0309</v>
      </c>
      <c r="C571" s="5" t="str">
        <f>"2310211926"</f>
        <v>2310211926</v>
      </c>
      <c r="D571" s="6">
        <v>69</v>
      </c>
      <c r="E571" s="5"/>
    </row>
    <row r="572" customHeight="1" spans="1:5">
      <c r="A572" s="5">
        <v>567</v>
      </c>
      <c r="B572" s="5" t="str">
        <f t="shared" si="23"/>
        <v>0309</v>
      </c>
      <c r="C572" s="5" t="str">
        <f>"2310211927"</f>
        <v>2310211927</v>
      </c>
      <c r="D572" s="6">
        <v>0</v>
      </c>
      <c r="E572" s="5" t="s">
        <v>6</v>
      </c>
    </row>
    <row r="573" customHeight="1" spans="1:5">
      <c r="A573" s="5">
        <v>568</v>
      </c>
      <c r="B573" s="5" t="str">
        <f t="shared" si="23"/>
        <v>0309</v>
      </c>
      <c r="C573" s="5" t="str">
        <f>"2310211928"</f>
        <v>2310211928</v>
      </c>
      <c r="D573" s="6">
        <v>53</v>
      </c>
      <c r="E573" s="5"/>
    </row>
    <row r="574" customHeight="1" spans="1:5">
      <c r="A574" s="5">
        <v>569</v>
      </c>
      <c r="B574" s="5" t="str">
        <f t="shared" si="23"/>
        <v>0309</v>
      </c>
      <c r="C574" s="5" t="str">
        <f>"2310211929"</f>
        <v>2310211929</v>
      </c>
      <c r="D574" s="6">
        <v>59</v>
      </c>
      <c r="E574" s="5"/>
    </row>
    <row r="575" customHeight="1" spans="1:5">
      <c r="A575" s="5">
        <v>570</v>
      </c>
      <c r="B575" s="5" t="str">
        <f t="shared" si="23"/>
        <v>0309</v>
      </c>
      <c r="C575" s="5" t="str">
        <f>"2310211930"</f>
        <v>2310211930</v>
      </c>
      <c r="D575" s="6">
        <v>64.5</v>
      </c>
      <c r="E575" s="5"/>
    </row>
    <row r="576" customHeight="1" spans="1:5">
      <c r="A576" s="5">
        <v>571</v>
      </c>
      <c r="B576" s="5" t="str">
        <f t="shared" si="23"/>
        <v>0309</v>
      </c>
      <c r="C576" s="5" t="str">
        <f>"2310212001"</f>
        <v>2310212001</v>
      </c>
      <c r="D576" s="6">
        <v>56</v>
      </c>
      <c r="E576" s="5"/>
    </row>
    <row r="577" customHeight="1" spans="1:5">
      <c r="A577" s="5">
        <v>572</v>
      </c>
      <c r="B577" s="5" t="str">
        <f t="shared" si="23"/>
        <v>0309</v>
      </c>
      <c r="C577" s="5" t="str">
        <f>"2310212002"</f>
        <v>2310212002</v>
      </c>
      <c r="D577" s="6">
        <v>0</v>
      </c>
      <c r="E577" s="5" t="s">
        <v>6</v>
      </c>
    </row>
    <row r="578" customHeight="1" spans="1:5">
      <c r="A578" s="5">
        <v>573</v>
      </c>
      <c r="B578" s="5" t="str">
        <f t="shared" si="23"/>
        <v>0309</v>
      </c>
      <c r="C578" s="5" t="str">
        <f>"2310212003"</f>
        <v>2310212003</v>
      </c>
      <c r="D578" s="6">
        <v>46.5</v>
      </c>
      <c r="E578" s="5"/>
    </row>
    <row r="579" customHeight="1" spans="1:5">
      <c r="A579" s="5">
        <v>574</v>
      </c>
      <c r="B579" s="5" t="str">
        <f t="shared" si="23"/>
        <v>0309</v>
      </c>
      <c r="C579" s="5" t="str">
        <f>"2310212004"</f>
        <v>2310212004</v>
      </c>
      <c r="D579" s="6">
        <v>46</v>
      </c>
      <c r="E579" s="5"/>
    </row>
    <row r="580" customHeight="1" spans="1:5">
      <c r="A580" s="5">
        <v>575</v>
      </c>
      <c r="B580" s="5" t="str">
        <f t="shared" si="23"/>
        <v>0309</v>
      </c>
      <c r="C580" s="5" t="str">
        <f>"2310212005"</f>
        <v>2310212005</v>
      </c>
      <c r="D580" s="6">
        <v>62</v>
      </c>
      <c r="E580" s="5"/>
    </row>
    <row r="581" customHeight="1" spans="1:5">
      <c r="A581" s="5">
        <v>576</v>
      </c>
      <c r="B581" s="5" t="str">
        <f t="shared" si="23"/>
        <v>0309</v>
      </c>
      <c r="C581" s="5" t="str">
        <f>"2310212006"</f>
        <v>2310212006</v>
      </c>
      <c r="D581" s="6">
        <v>0</v>
      </c>
      <c r="E581" s="5" t="s">
        <v>6</v>
      </c>
    </row>
    <row r="582" customHeight="1" spans="1:5">
      <c r="A582" s="5">
        <v>577</v>
      </c>
      <c r="B582" s="5" t="str">
        <f t="shared" si="23"/>
        <v>0309</v>
      </c>
      <c r="C582" s="5" t="str">
        <f>"2310212007"</f>
        <v>2310212007</v>
      </c>
      <c r="D582" s="6">
        <v>55</v>
      </c>
      <c r="E582" s="5"/>
    </row>
    <row r="583" customHeight="1" spans="1:5">
      <c r="A583" s="5">
        <v>578</v>
      </c>
      <c r="B583" s="5" t="str">
        <f t="shared" si="23"/>
        <v>0309</v>
      </c>
      <c r="C583" s="5" t="str">
        <f>"2310212008"</f>
        <v>2310212008</v>
      </c>
      <c r="D583" s="6">
        <v>76.5</v>
      </c>
      <c r="E583" s="5"/>
    </row>
    <row r="584" customHeight="1" spans="1:5">
      <c r="A584" s="5">
        <v>579</v>
      </c>
      <c r="B584" s="5" t="str">
        <f t="shared" si="23"/>
        <v>0309</v>
      </c>
      <c r="C584" s="5" t="str">
        <f>"2310212009"</f>
        <v>2310212009</v>
      </c>
      <c r="D584" s="6">
        <v>44.5</v>
      </c>
      <c r="E584" s="5"/>
    </row>
    <row r="585" customHeight="1" spans="1:5">
      <c r="A585" s="5">
        <v>580</v>
      </c>
      <c r="B585" s="5" t="str">
        <f t="shared" si="23"/>
        <v>0309</v>
      </c>
      <c r="C585" s="5" t="str">
        <f>"2310212010"</f>
        <v>2310212010</v>
      </c>
      <c r="D585" s="6">
        <v>0</v>
      </c>
      <c r="E585" s="5" t="s">
        <v>6</v>
      </c>
    </row>
    <row r="586" customHeight="1" spans="1:5">
      <c r="A586" s="5">
        <v>581</v>
      </c>
      <c r="B586" s="5" t="str">
        <f t="shared" ref="B586:B603" si="24">"0310"</f>
        <v>0310</v>
      </c>
      <c r="C586" s="5" t="str">
        <f>"2310212011"</f>
        <v>2310212011</v>
      </c>
      <c r="D586" s="6">
        <v>60</v>
      </c>
      <c r="E586" s="7"/>
    </row>
    <row r="587" customHeight="1" spans="1:5">
      <c r="A587" s="5">
        <v>582</v>
      </c>
      <c r="B587" s="5" t="str">
        <f t="shared" si="24"/>
        <v>0310</v>
      </c>
      <c r="C587" s="5" t="str">
        <f>"2310212012"</f>
        <v>2310212012</v>
      </c>
      <c r="D587" s="6">
        <v>52</v>
      </c>
      <c r="E587" s="7"/>
    </row>
    <row r="588" customHeight="1" spans="1:5">
      <c r="A588" s="5">
        <v>583</v>
      </c>
      <c r="B588" s="5" t="str">
        <f t="shared" si="24"/>
        <v>0310</v>
      </c>
      <c r="C588" s="5" t="str">
        <f>"2310212013"</f>
        <v>2310212013</v>
      </c>
      <c r="D588" s="6">
        <v>39</v>
      </c>
      <c r="E588" s="7"/>
    </row>
    <row r="589" customHeight="1" spans="1:5">
      <c r="A589" s="5">
        <v>584</v>
      </c>
      <c r="B589" s="5" t="str">
        <f t="shared" si="24"/>
        <v>0310</v>
      </c>
      <c r="C589" s="5" t="str">
        <f>"2310212014"</f>
        <v>2310212014</v>
      </c>
      <c r="D589" s="6">
        <v>0</v>
      </c>
      <c r="E589" s="7" t="s">
        <v>6</v>
      </c>
    </row>
    <row r="590" customHeight="1" spans="1:5">
      <c r="A590" s="5">
        <v>585</v>
      </c>
      <c r="B590" s="5" t="str">
        <f t="shared" si="24"/>
        <v>0310</v>
      </c>
      <c r="C590" s="5" t="str">
        <f>"2310212015"</f>
        <v>2310212015</v>
      </c>
      <c r="D590" s="6">
        <v>47.5</v>
      </c>
      <c r="E590" s="7"/>
    </row>
    <row r="591" customHeight="1" spans="1:5">
      <c r="A591" s="5">
        <v>586</v>
      </c>
      <c r="B591" s="5" t="str">
        <f t="shared" si="24"/>
        <v>0310</v>
      </c>
      <c r="C591" s="5" t="str">
        <f>"2310212016"</f>
        <v>2310212016</v>
      </c>
      <c r="D591" s="6">
        <v>0</v>
      </c>
      <c r="E591" s="7" t="s">
        <v>6</v>
      </c>
    </row>
    <row r="592" customHeight="1" spans="1:5">
      <c r="A592" s="5">
        <v>587</v>
      </c>
      <c r="B592" s="5" t="str">
        <f t="shared" si="24"/>
        <v>0310</v>
      </c>
      <c r="C592" s="5" t="str">
        <f>"2310212017"</f>
        <v>2310212017</v>
      </c>
      <c r="D592" s="6">
        <v>53</v>
      </c>
      <c r="E592" s="7"/>
    </row>
    <row r="593" customHeight="1" spans="1:5">
      <c r="A593" s="5">
        <v>588</v>
      </c>
      <c r="B593" s="5" t="str">
        <f t="shared" si="24"/>
        <v>0310</v>
      </c>
      <c r="C593" s="5" t="str">
        <f>"2310212018"</f>
        <v>2310212018</v>
      </c>
      <c r="D593" s="6">
        <v>43.5</v>
      </c>
      <c r="E593" s="7"/>
    </row>
    <row r="594" customHeight="1" spans="1:5">
      <c r="A594" s="5">
        <v>589</v>
      </c>
      <c r="B594" s="5" t="str">
        <f t="shared" si="24"/>
        <v>0310</v>
      </c>
      <c r="C594" s="5" t="str">
        <f>"2310212019"</f>
        <v>2310212019</v>
      </c>
      <c r="D594" s="6">
        <v>53.5</v>
      </c>
      <c r="E594" s="7"/>
    </row>
    <row r="595" customHeight="1" spans="1:5">
      <c r="A595" s="5">
        <v>590</v>
      </c>
      <c r="B595" s="5" t="str">
        <f t="shared" si="24"/>
        <v>0310</v>
      </c>
      <c r="C595" s="5" t="str">
        <f>"2310212020"</f>
        <v>2310212020</v>
      </c>
      <c r="D595" s="6">
        <v>57</v>
      </c>
      <c r="E595" s="7"/>
    </row>
    <row r="596" customHeight="1" spans="1:5">
      <c r="A596" s="5">
        <v>591</v>
      </c>
      <c r="B596" s="5" t="str">
        <f t="shared" si="24"/>
        <v>0310</v>
      </c>
      <c r="C596" s="5" t="str">
        <f>"2310212021"</f>
        <v>2310212021</v>
      </c>
      <c r="D596" s="6">
        <v>46</v>
      </c>
      <c r="E596" s="7"/>
    </row>
    <row r="597" customHeight="1" spans="1:5">
      <c r="A597" s="5">
        <v>592</v>
      </c>
      <c r="B597" s="5" t="str">
        <f t="shared" si="24"/>
        <v>0310</v>
      </c>
      <c r="C597" s="5" t="str">
        <f>"2310212022"</f>
        <v>2310212022</v>
      </c>
      <c r="D597" s="6">
        <v>0</v>
      </c>
      <c r="E597" s="7" t="s">
        <v>6</v>
      </c>
    </row>
    <row r="598" customHeight="1" spans="1:5">
      <c r="A598" s="5">
        <v>593</v>
      </c>
      <c r="B598" s="5" t="str">
        <f t="shared" si="24"/>
        <v>0310</v>
      </c>
      <c r="C598" s="5" t="str">
        <f>"2310212023"</f>
        <v>2310212023</v>
      </c>
      <c r="D598" s="6">
        <v>65.5</v>
      </c>
      <c r="E598" s="7"/>
    </row>
    <row r="599" customHeight="1" spans="1:5">
      <c r="A599" s="5">
        <v>594</v>
      </c>
      <c r="B599" s="5" t="str">
        <f t="shared" si="24"/>
        <v>0310</v>
      </c>
      <c r="C599" s="5" t="str">
        <f>"2310212024"</f>
        <v>2310212024</v>
      </c>
      <c r="D599" s="6">
        <v>59.5</v>
      </c>
      <c r="E599" s="7"/>
    </row>
    <row r="600" customHeight="1" spans="1:5">
      <c r="A600" s="5">
        <v>595</v>
      </c>
      <c r="B600" s="5" t="str">
        <f t="shared" si="24"/>
        <v>0310</v>
      </c>
      <c r="C600" s="5" t="str">
        <f>"2310212025"</f>
        <v>2310212025</v>
      </c>
      <c r="D600" s="6">
        <v>0</v>
      </c>
      <c r="E600" s="7" t="s">
        <v>6</v>
      </c>
    </row>
    <row r="601" customHeight="1" spans="1:5">
      <c r="A601" s="5">
        <v>596</v>
      </c>
      <c r="B601" s="5" t="str">
        <f t="shared" si="24"/>
        <v>0310</v>
      </c>
      <c r="C601" s="5" t="str">
        <f>"2310212026"</f>
        <v>2310212026</v>
      </c>
      <c r="D601" s="6">
        <v>60</v>
      </c>
      <c r="E601" s="7"/>
    </row>
    <row r="602" customHeight="1" spans="1:5">
      <c r="A602" s="5">
        <v>597</v>
      </c>
      <c r="B602" s="5" t="str">
        <f t="shared" si="24"/>
        <v>0310</v>
      </c>
      <c r="C602" s="5" t="str">
        <f>"2310212027"</f>
        <v>2310212027</v>
      </c>
      <c r="D602" s="6">
        <v>79</v>
      </c>
      <c r="E602" s="7"/>
    </row>
    <row r="603" customHeight="1" spans="1:5">
      <c r="A603" s="5">
        <v>598</v>
      </c>
      <c r="B603" s="5" t="str">
        <f t="shared" si="24"/>
        <v>0310</v>
      </c>
      <c r="C603" s="5" t="str">
        <f>"2310212028"</f>
        <v>2310212028</v>
      </c>
      <c r="D603" s="6">
        <v>48.5</v>
      </c>
      <c r="E603" s="7"/>
    </row>
    <row r="604" customHeight="1" spans="1:5">
      <c r="A604" s="5">
        <v>599</v>
      </c>
      <c r="B604" s="5" t="str">
        <f t="shared" ref="B604:B657" si="25">"0401"</f>
        <v>0401</v>
      </c>
      <c r="C604" s="5" t="str">
        <f>"2310212029"</f>
        <v>2310212029</v>
      </c>
      <c r="D604" s="6">
        <v>51.5</v>
      </c>
      <c r="E604" s="5"/>
    </row>
    <row r="605" customHeight="1" spans="1:5">
      <c r="A605" s="5">
        <v>600</v>
      </c>
      <c r="B605" s="5" t="str">
        <f t="shared" si="25"/>
        <v>0401</v>
      </c>
      <c r="C605" s="5" t="str">
        <f>"2310212030"</f>
        <v>2310212030</v>
      </c>
      <c r="D605" s="6">
        <v>50.5</v>
      </c>
      <c r="E605" s="5"/>
    </row>
    <row r="606" customHeight="1" spans="1:5">
      <c r="A606" s="5">
        <v>601</v>
      </c>
      <c r="B606" s="5" t="str">
        <f t="shared" si="25"/>
        <v>0401</v>
      </c>
      <c r="C606" s="5" t="str">
        <f>"2310212101"</f>
        <v>2310212101</v>
      </c>
      <c r="D606" s="6">
        <v>69.5</v>
      </c>
      <c r="E606" s="5"/>
    </row>
    <row r="607" customHeight="1" spans="1:5">
      <c r="A607" s="5">
        <v>602</v>
      </c>
      <c r="B607" s="5" t="str">
        <f t="shared" si="25"/>
        <v>0401</v>
      </c>
      <c r="C607" s="5" t="str">
        <f>"2310212102"</f>
        <v>2310212102</v>
      </c>
      <c r="D607" s="6">
        <v>52</v>
      </c>
      <c r="E607" s="5"/>
    </row>
    <row r="608" customHeight="1" spans="1:5">
      <c r="A608" s="5">
        <v>603</v>
      </c>
      <c r="B608" s="5" t="str">
        <f t="shared" si="25"/>
        <v>0401</v>
      </c>
      <c r="C608" s="5" t="str">
        <f>"2310212103"</f>
        <v>2310212103</v>
      </c>
      <c r="D608" s="6">
        <v>0</v>
      </c>
      <c r="E608" s="7" t="s">
        <v>6</v>
      </c>
    </row>
    <row r="609" customHeight="1" spans="1:5">
      <c r="A609" s="5">
        <v>604</v>
      </c>
      <c r="B609" s="5" t="str">
        <f t="shared" si="25"/>
        <v>0401</v>
      </c>
      <c r="C609" s="5" t="str">
        <f>"2310212104"</f>
        <v>2310212104</v>
      </c>
      <c r="D609" s="6">
        <v>56</v>
      </c>
      <c r="E609" s="5"/>
    </row>
    <row r="610" customHeight="1" spans="1:5">
      <c r="A610" s="5">
        <v>605</v>
      </c>
      <c r="B610" s="5" t="str">
        <f t="shared" si="25"/>
        <v>0401</v>
      </c>
      <c r="C610" s="5" t="str">
        <f>"2310212105"</f>
        <v>2310212105</v>
      </c>
      <c r="D610" s="6">
        <v>0</v>
      </c>
      <c r="E610" s="7" t="s">
        <v>6</v>
      </c>
    </row>
    <row r="611" customHeight="1" spans="1:5">
      <c r="A611" s="5">
        <v>606</v>
      </c>
      <c r="B611" s="5" t="str">
        <f t="shared" si="25"/>
        <v>0401</v>
      </c>
      <c r="C611" s="5" t="str">
        <f>"2310212106"</f>
        <v>2310212106</v>
      </c>
      <c r="D611" s="6">
        <v>45.5</v>
      </c>
      <c r="E611" s="5"/>
    </row>
    <row r="612" customHeight="1" spans="1:5">
      <c r="A612" s="5">
        <v>607</v>
      </c>
      <c r="B612" s="5" t="str">
        <f t="shared" si="25"/>
        <v>0401</v>
      </c>
      <c r="C612" s="5" t="str">
        <f>"2310212107"</f>
        <v>2310212107</v>
      </c>
      <c r="D612" s="6">
        <v>52</v>
      </c>
      <c r="E612" s="5"/>
    </row>
    <row r="613" customHeight="1" spans="1:5">
      <c r="A613" s="5">
        <v>608</v>
      </c>
      <c r="B613" s="5" t="str">
        <f t="shared" si="25"/>
        <v>0401</v>
      </c>
      <c r="C613" s="5" t="str">
        <f>"2310212108"</f>
        <v>2310212108</v>
      </c>
      <c r="D613" s="6">
        <v>0</v>
      </c>
      <c r="E613" s="7" t="s">
        <v>6</v>
      </c>
    </row>
    <row r="614" customHeight="1" spans="1:5">
      <c r="A614" s="5">
        <v>609</v>
      </c>
      <c r="B614" s="5" t="str">
        <f t="shared" si="25"/>
        <v>0401</v>
      </c>
      <c r="C614" s="5" t="str">
        <f>"2310212109"</f>
        <v>2310212109</v>
      </c>
      <c r="D614" s="6">
        <v>0</v>
      </c>
      <c r="E614" s="7" t="s">
        <v>6</v>
      </c>
    </row>
    <row r="615" customHeight="1" spans="1:5">
      <c r="A615" s="5">
        <v>610</v>
      </c>
      <c r="B615" s="5" t="str">
        <f t="shared" si="25"/>
        <v>0401</v>
      </c>
      <c r="C615" s="5" t="str">
        <f>"2310212110"</f>
        <v>2310212110</v>
      </c>
      <c r="D615" s="6">
        <v>60.5</v>
      </c>
      <c r="E615" s="5"/>
    </row>
    <row r="616" customHeight="1" spans="1:5">
      <c r="A616" s="5">
        <v>611</v>
      </c>
      <c r="B616" s="5" t="str">
        <f t="shared" si="25"/>
        <v>0401</v>
      </c>
      <c r="C616" s="5" t="str">
        <f>"2310212111"</f>
        <v>2310212111</v>
      </c>
      <c r="D616" s="6">
        <v>60.5</v>
      </c>
      <c r="E616" s="5"/>
    </row>
    <row r="617" customHeight="1" spans="1:5">
      <c r="A617" s="5">
        <v>612</v>
      </c>
      <c r="B617" s="5" t="str">
        <f t="shared" si="25"/>
        <v>0401</v>
      </c>
      <c r="C617" s="5" t="str">
        <f>"2310212112"</f>
        <v>2310212112</v>
      </c>
      <c r="D617" s="6">
        <v>43</v>
      </c>
      <c r="E617" s="5"/>
    </row>
    <row r="618" customHeight="1" spans="1:5">
      <c r="A618" s="5">
        <v>613</v>
      </c>
      <c r="B618" s="5" t="str">
        <f t="shared" si="25"/>
        <v>0401</v>
      </c>
      <c r="C618" s="5" t="str">
        <f>"2310212113"</f>
        <v>2310212113</v>
      </c>
      <c r="D618" s="6">
        <v>0</v>
      </c>
      <c r="E618" s="7" t="s">
        <v>6</v>
      </c>
    </row>
    <row r="619" customHeight="1" spans="1:5">
      <c r="A619" s="5">
        <v>614</v>
      </c>
      <c r="B619" s="5" t="str">
        <f t="shared" si="25"/>
        <v>0401</v>
      </c>
      <c r="C619" s="5" t="str">
        <f>"2310212114"</f>
        <v>2310212114</v>
      </c>
      <c r="D619" s="6">
        <v>61.5</v>
      </c>
      <c r="E619" s="5"/>
    </row>
    <row r="620" customHeight="1" spans="1:5">
      <c r="A620" s="5">
        <v>615</v>
      </c>
      <c r="B620" s="5" t="str">
        <f t="shared" si="25"/>
        <v>0401</v>
      </c>
      <c r="C620" s="5" t="str">
        <f>"2310212115"</f>
        <v>2310212115</v>
      </c>
      <c r="D620" s="6">
        <v>0</v>
      </c>
      <c r="E620" s="7" t="s">
        <v>6</v>
      </c>
    </row>
    <row r="621" customHeight="1" spans="1:5">
      <c r="A621" s="5">
        <v>616</v>
      </c>
      <c r="B621" s="5" t="str">
        <f t="shared" si="25"/>
        <v>0401</v>
      </c>
      <c r="C621" s="5" t="str">
        <f>"2310212116"</f>
        <v>2310212116</v>
      </c>
      <c r="D621" s="6">
        <v>56</v>
      </c>
      <c r="E621" s="5"/>
    </row>
    <row r="622" customHeight="1" spans="1:5">
      <c r="A622" s="5">
        <v>617</v>
      </c>
      <c r="B622" s="5" t="str">
        <f t="shared" si="25"/>
        <v>0401</v>
      </c>
      <c r="C622" s="5" t="str">
        <f>"2310212117"</f>
        <v>2310212117</v>
      </c>
      <c r="D622" s="6">
        <v>65.5</v>
      </c>
      <c r="E622" s="5"/>
    </row>
    <row r="623" customHeight="1" spans="1:5">
      <c r="A623" s="5">
        <v>618</v>
      </c>
      <c r="B623" s="5" t="str">
        <f t="shared" si="25"/>
        <v>0401</v>
      </c>
      <c r="C623" s="5" t="str">
        <f>"2310212118"</f>
        <v>2310212118</v>
      </c>
      <c r="D623" s="6">
        <v>49.5</v>
      </c>
      <c r="E623" s="5"/>
    </row>
    <row r="624" customHeight="1" spans="1:5">
      <c r="A624" s="5">
        <v>619</v>
      </c>
      <c r="B624" s="5" t="str">
        <f t="shared" si="25"/>
        <v>0401</v>
      </c>
      <c r="C624" s="5" t="str">
        <f>"2310212119"</f>
        <v>2310212119</v>
      </c>
      <c r="D624" s="6">
        <v>58</v>
      </c>
      <c r="E624" s="5"/>
    </row>
    <row r="625" customHeight="1" spans="1:5">
      <c r="A625" s="5">
        <v>620</v>
      </c>
      <c r="B625" s="5" t="str">
        <f t="shared" si="25"/>
        <v>0401</v>
      </c>
      <c r="C625" s="5" t="str">
        <f>"2310212120"</f>
        <v>2310212120</v>
      </c>
      <c r="D625" s="6">
        <v>62</v>
      </c>
      <c r="E625" s="5"/>
    </row>
    <row r="626" customHeight="1" spans="1:5">
      <c r="A626" s="5">
        <v>621</v>
      </c>
      <c r="B626" s="5" t="str">
        <f t="shared" si="25"/>
        <v>0401</v>
      </c>
      <c r="C626" s="5" t="str">
        <f>"2310212121"</f>
        <v>2310212121</v>
      </c>
      <c r="D626" s="6">
        <v>0</v>
      </c>
      <c r="E626" s="7" t="s">
        <v>6</v>
      </c>
    </row>
    <row r="627" customHeight="1" spans="1:5">
      <c r="A627" s="5">
        <v>622</v>
      </c>
      <c r="B627" s="5" t="str">
        <f t="shared" si="25"/>
        <v>0401</v>
      </c>
      <c r="C627" s="5" t="str">
        <f>"2310212122"</f>
        <v>2310212122</v>
      </c>
      <c r="D627" s="6">
        <v>57.5</v>
      </c>
      <c r="E627" s="5"/>
    </row>
    <row r="628" customHeight="1" spans="1:5">
      <c r="A628" s="5">
        <v>623</v>
      </c>
      <c r="B628" s="5" t="str">
        <f t="shared" si="25"/>
        <v>0401</v>
      </c>
      <c r="C628" s="5" t="str">
        <f>"2310212123"</f>
        <v>2310212123</v>
      </c>
      <c r="D628" s="6">
        <v>0</v>
      </c>
      <c r="E628" s="7" t="s">
        <v>6</v>
      </c>
    </row>
    <row r="629" customHeight="1" spans="1:5">
      <c r="A629" s="5">
        <v>624</v>
      </c>
      <c r="B629" s="5" t="str">
        <f t="shared" si="25"/>
        <v>0401</v>
      </c>
      <c r="C629" s="5" t="str">
        <f>"2310212124"</f>
        <v>2310212124</v>
      </c>
      <c r="D629" s="6">
        <v>0</v>
      </c>
      <c r="E629" s="7" t="s">
        <v>6</v>
      </c>
    </row>
    <row r="630" customHeight="1" spans="1:5">
      <c r="A630" s="5">
        <v>625</v>
      </c>
      <c r="B630" s="5" t="str">
        <f t="shared" si="25"/>
        <v>0401</v>
      </c>
      <c r="C630" s="5" t="str">
        <f>"2310212125"</f>
        <v>2310212125</v>
      </c>
      <c r="D630" s="6">
        <v>56</v>
      </c>
      <c r="E630" s="5"/>
    </row>
    <row r="631" customHeight="1" spans="1:5">
      <c r="A631" s="5">
        <v>626</v>
      </c>
      <c r="B631" s="5" t="str">
        <f t="shared" si="25"/>
        <v>0401</v>
      </c>
      <c r="C631" s="5" t="str">
        <f>"2310212126"</f>
        <v>2310212126</v>
      </c>
      <c r="D631" s="6">
        <v>0</v>
      </c>
      <c r="E631" s="7" t="s">
        <v>6</v>
      </c>
    </row>
    <row r="632" customHeight="1" spans="1:5">
      <c r="A632" s="5">
        <v>627</v>
      </c>
      <c r="B632" s="5" t="str">
        <f t="shared" si="25"/>
        <v>0401</v>
      </c>
      <c r="C632" s="5" t="str">
        <f>"2310212127"</f>
        <v>2310212127</v>
      </c>
      <c r="D632" s="6">
        <v>47</v>
      </c>
      <c r="E632" s="5"/>
    </row>
    <row r="633" customHeight="1" spans="1:5">
      <c r="A633" s="5">
        <v>628</v>
      </c>
      <c r="B633" s="5" t="str">
        <f t="shared" si="25"/>
        <v>0401</v>
      </c>
      <c r="C633" s="5" t="str">
        <f>"2310212128"</f>
        <v>2310212128</v>
      </c>
      <c r="D633" s="6">
        <v>64</v>
      </c>
      <c r="E633" s="5"/>
    </row>
    <row r="634" customHeight="1" spans="1:5">
      <c r="A634" s="5">
        <v>629</v>
      </c>
      <c r="B634" s="5" t="str">
        <f t="shared" si="25"/>
        <v>0401</v>
      </c>
      <c r="C634" s="5" t="str">
        <f>"2310212129"</f>
        <v>2310212129</v>
      </c>
      <c r="D634" s="6">
        <v>50.5</v>
      </c>
      <c r="E634" s="5"/>
    </row>
    <row r="635" customHeight="1" spans="1:5">
      <c r="A635" s="5">
        <v>630</v>
      </c>
      <c r="B635" s="5" t="str">
        <f t="shared" si="25"/>
        <v>0401</v>
      </c>
      <c r="C635" s="5" t="str">
        <f>"2310212130"</f>
        <v>2310212130</v>
      </c>
      <c r="D635" s="6">
        <v>0</v>
      </c>
      <c r="E635" s="7" t="s">
        <v>6</v>
      </c>
    </row>
    <row r="636" customHeight="1" spans="1:5">
      <c r="A636" s="5">
        <v>631</v>
      </c>
      <c r="B636" s="5" t="str">
        <f t="shared" si="25"/>
        <v>0401</v>
      </c>
      <c r="C636" s="5" t="str">
        <f>"2310212201"</f>
        <v>2310212201</v>
      </c>
      <c r="D636" s="6">
        <v>0</v>
      </c>
      <c r="E636" s="7" t="s">
        <v>6</v>
      </c>
    </row>
    <row r="637" customHeight="1" spans="1:5">
      <c r="A637" s="5">
        <v>632</v>
      </c>
      <c r="B637" s="5" t="str">
        <f t="shared" si="25"/>
        <v>0401</v>
      </c>
      <c r="C637" s="5" t="str">
        <f>"2310212202"</f>
        <v>2310212202</v>
      </c>
      <c r="D637" s="6">
        <v>44</v>
      </c>
      <c r="E637" s="5"/>
    </row>
    <row r="638" customHeight="1" spans="1:5">
      <c r="A638" s="5">
        <v>633</v>
      </c>
      <c r="B638" s="5" t="str">
        <f t="shared" si="25"/>
        <v>0401</v>
      </c>
      <c r="C638" s="5" t="str">
        <f>"2310212203"</f>
        <v>2310212203</v>
      </c>
      <c r="D638" s="6">
        <v>0</v>
      </c>
      <c r="E638" s="7" t="s">
        <v>6</v>
      </c>
    </row>
    <row r="639" customHeight="1" spans="1:5">
      <c r="A639" s="5">
        <v>634</v>
      </c>
      <c r="B639" s="5" t="str">
        <f t="shared" si="25"/>
        <v>0401</v>
      </c>
      <c r="C639" s="5" t="str">
        <f>"2310212204"</f>
        <v>2310212204</v>
      </c>
      <c r="D639" s="6">
        <v>57.5</v>
      </c>
      <c r="E639" s="5"/>
    </row>
    <row r="640" customHeight="1" spans="1:5">
      <c r="A640" s="5">
        <v>635</v>
      </c>
      <c r="B640" s="5" t="str">
        <f t="shared" si="25"/>
        <v>0401</v>
      </c>
      <c r="C640" s="5" t="str">
        <f>"2310212205"</f>
        <v>2310212205</v>
      </c>
      <c r="D640" s="6">
        <v>0</v>
      </c>
      <c r="E640" s="7" t="s">
        <v>6</v>
      </c>
    </row>
    <row r="641" customHeight="1" spans="1:5">
      <c r="A641" s="5">
        <v>636</v>
      </c>
      <c r="B641" s="5" t="str">
        <f t="shared" si="25"/>
        <v>0401</v>
      </c>
      <c r="C641" s="5" t="str">
        <f>"2310212206"</f>
        <v>2310212206</v>
      </c>
      <c r="D641" s="6">
        <v>64</v>
      </c>
      <c r="E641" s="5"/>
    </row>
    <row r="642" customHeight="1" spans="1:5">
      <c r="A642" s="5">
        <v>637</v>
      </c>
      <c r="B642" s="5" t="str">
        <f t="shared" si="25"/>
        <v>0401</v>
      </c>
      <c r="C642" s="5" t="str">
        <f>"2310212207"</f>
        <v>2310212207</v>
      </c>
      <c r="D642" s="6">
        <v>0</v>
      </c>
      <c r="E642" s="7" t="s">
        <v>6</v>
      </c>
    </row>
    <row r="643" customHeight="1" spans="1:5">
      <c r="A643" s="5">
        <v>638</v>
      </c>
      <c r="B643" s="5" t="str">
        <f t="shared" si="25"/>
        <v>0401</v>
      </c>
      <c r="C643" s="5" t="str">
        <f>"2310212208"</f>
        <v>2310212208</v>
      </c>
      <c r="D643" s="6">
        <v>0</v>
      </c>
      <c r="E643" s="7" t="s">
        <v>6</v>
      </c>
    </row>
    <row r="644" customHeight="1" spans="1:5">
      <c r="A644" s="5">
        <v>639</v>
      </c>
      <c r="B644" s="5" t="str">
        <f t="shared" si="25"/>
        <v>0401</v>
      </c>
      <c r="C644" s="5" t="str">
        <f>"2310212209"</f>
        <v>2310212209</v>
      </c>
      <c r="D644" s="6">
        <v>49</v>
      </c>
      <c r="E644" s="5"/>
    </row>
    <row r="645" customHeight="1" spans="1:5">
      <c r="A645" s="5">
        <v>640</v>
      </c>
      <c r="B645" s="5" t="str">
        <f t="shared" si="25"/>
        <v>0401</v>
      </c>
      <c r="C645" s="5" t="str">
        <f>"2310212210"</f>
        <v>2310212210</v>
      </c>
      <c r="D645" s="6">
        <v>43</v>
      </c>
      <c r="E645" s="5"/>
    </row>
    <row r="646" customHeight="1" spans="1:5">
      <c r="A646" s="5">
        <v>641</v>
      </c>
      <c r="B646" s="5" t="str">
        <f t="shared" si="25"/>
        <v>0401</v>
      </c>
      <c r="C646" s="5" t="str">
        <f>"2310212211"</f>
        <v>2310212211</v>
      </c>
      <c r="D646" s="6">
        <v>54</v>
      </c>
      <c r="E646" s="5"/>
    </row>
    <row r="647" customHeight="1" spans="1:5">
      <c r="A647" s="5">
        <v>642</v>
      </c>
      <c r="B647" s="5" t="str">
        <f t="shared" si="25"/>
        <v>0401</v>
      </c>
      <c r="C647" s="5" t="str">
        <f>"2310212212"</f>
        <v>2310212212</v>
      </c>
      <c r="D647" s="6">
        <v>56</v>
      </c>
      <c r="E647" s="5"/>
    </row>
    <row r="648" customHeight="1" spans="1:5">
      <c r="A648" s="5">
        <v>643</v>
      </c>
      <c r="B648" s="5" t="str">
        <f t="shared" si="25"/>
        <v>0401</v>
      </c>
      <c r="C648" s="5" t="str">
        <f>"2310212213"</f>
        <v>2310212213</v>
      </c>
      <c r="D648" s="6">
        <v>57</v>
      </c>
      <c r="E648" s="5"/>
    </row>
    <row r="649" customHeight="1" spans="1:5">
      <c r="A649" s="5">
        <v>644</v>
      </c>
      <c r="B649" s="5" t="str">
        <f t="shared" si="25"/>
        <v>0401</v>
      </c>
      <c r="C649" s="5" t="str">
        <f>"2310212214"</f>
        <v>2310212214</v>
      </c>
      <c r="D649" s="6">
        <v>51.5</v>
      </c>
      <c r="E649" s="5"/>
    </row>
    <row r="650" customHeight="1" spans="1:5">
      <c r="A650" s="5">
        <v>645</v>
      </c>
      <c r="B650" s="5" t="str">
        <f t="shared" si="25"/>
        <v>0401</v>
      </c>
      <c r="C650" s="5" t="str">
        <f>"2310212215"</f>
        <v>2310212215</v>
      </c>
      <c r="D650" s="6">
        <v>64</v>
      </c>
      <c r="E650" s="5"/>
    </row>
    <row r="651" customHeight="1" spans="1:5">
      <c r="A651" s="5">
        <v>646</v>
      </c>
      <c r="B651" s="5" t="str">
        <f t="shared" si="25"/>
        <v>0401</v>
      </c>
      <c r="C651" s="5" t="str">
        <f>"2310212216"</f>
        <v>2310212216</v>
      </c>
      <c r="D651" s="6">
        <v>69.5</v>
      </c>
      <c r="E651" s="5"/>
    </row>
    <row r="652" customHeight="1" spans="1:5">
      <c r="A652" s="5">
        <v>647</v>
      </c>
      <c r="B652" s="5" t="str">
        <f t="shared" si="25"/>
        <v>0401</v>
      </c>
      <c r="C652" s="5" t="str">
        <f>"2310212217"</f>
        <v>2310212217</v>
      </c>
      <c r="D652" s="6">
        <v>0</v>
      </c>
      <c r="E652" s="7" t="s">
        <v>6</v>
      </c>
    </row>
    <row r="653" customHeight="1" spans="1:5">
      <c r="A653" s="5">
        <v>648</v>
      </c>
      <c r="B653" s="5" t="str">
        <f t="shared" si="25"/>
        <v>0401</v>
      </c>
      <c r="C653" s="5" t="str">
        <f>"2310212218"</f>
        <v>2310212218</v>
      </c>
      <c r="D653" s="6">
        <v>52</v>
      </c>
      <c r="E653" s="5"/>
    </row>
    <row r="654" customHeight="1" spans="1:5">
      <c r="A654" s="5">
        <v>649</v>
      </c>
      <c r="B654" s="5" t="str">
        <f t="shared" si="25"/>
        <v>0401</v>
      </c>
      <c r="C654" s="5" t="str">
        <f>"2310212219"</f>
        <v>2310212219</v>
      </c>
      <c r="D654" s="6">
        <v>0</v>
      </c>
      <c r="E654" s="7" t="s">
        <v>6</v>
      </c>
    </row>
    <row r="655" customHeight="1" spans="1:5">
      <c r="A655" s="5">
        <v>650</v>
      </c>
      <c r="B655" s="5" t="str">
        <f t="shared" si="25"/>
        <v>0401</v>
      </c>
      <c r="C655" s="5" t="str">
        <f>"2310212220"</f>
        <v>2310212220</v>
      </c>
      <c r="D655" s="6">
        <v>56.5</v>
      </c>
      <c r="E655" s="5"/>
    </row>
    <row r="656" customHeight="1" spans="1:5">
      <c r="A656" s="5">
        <v>651</v>
      </c>
      <c r="B656" s="5" t="str">
        <f t="shared" si="25"/>
        <v>0401</v>
      </c>
      <c r="C656" s="5" t="str">
        <f>"2310212221"</f>
        <v>2310212221</v>
      </c>
      <c r="D656" s="6">
        <v>61.5</v>
      </c>
      <c r="E656" s="5"/>
    </row>
    <row r="657" customHeight="1" spans="1:5">
      <c r="A657" s="5">
        <v>652</v>
      </c>
      <c r="B657" s="5" t="str">
        <f t="shared" si="25"/>
        <v>0401</v>
      </c>
      <c r="C657" s="5" t="str">
        <f>"2310212222"</f>
        <v>2310212222</v>
      </c>
      <c r="D657" s="6">
        <v>0</v>
      </c>
      <c r="E657" s="7" t="s">
        <v>6</v>
      </c>
    </row>
    <row r="658" customHeight="1" spans="1:5">
      <c r="A658" s="5">
        <v>653</v>
      </c>
      <c r="B658" s="5" t="str">
        <f t="shared" ref="B658:B714" si="26">"0402"</f>
        <v>0402</v>
      </c>
      <c r="C658" s="5" t="str">
        <f>"2310212223"</f>
        <v>2310212223</v>
      </c>
      <c r="D658" s="6">
        <v>58.5</v>
      </c>
      <c r="E658" s="5"/>
    </row>
    <row r="659" customHeight="1" spans="1:5">
      <c r="A659" s="5">
        <v>654</v>
      </c>
      <c r="B659" s="5" t="str">
        <f t="shared" si="26"/>
        <v>0402</v>
      </c>
      <c r="C659" s="5" t="str">
        <f>"2310212224"</f>
        <v>2310212224</v>
      </c>
      <c r="D659" s="6">
        <v>53</v>
      </c>
      <c r="E659" s="5"/>
    </row>
    <row r="660" customHeight="1" spans="1:5">
      <c r="A660" s="5">
        <v>655</v>
      </c>
      <c r="B660" s="5" t="str">
        <f t="shared" si="26"/>
        <v>0402</v>
      </c>
      <c r="C660" s="5" t="str">
        <f>"2310212225"</f>
        <v>2310212225</v>
      </c>
      <c r="D660" s="6">
        <v>68</v>
      </c>
      <c r="E660" s="5"/>
    </row>
    <row r="661" customHeight="1" spans="1:5">
      <c r="A661" s="5">
        <v>656</v>
      </c>
      <c r="B661" s="5" t="str">
        <f t="shared" si="26"/>
        <v>0402</v>
      </c>
      <c r="C661" s="5" t="str">
        <f>"2310212226"</f>
        <v>2310212226</v>
      </c>
      <c r="D661" s="6">
        <v>61</v>
      </c>
      <c r="E661" s="5"/>
    </row>
    <row r="662" customHeight="1" spans="1:5">
      <c r="A662" s="5">
        <v>657</v>
      </c>
      <c r="B662" s="5" t="str">
        <f t="shared" si="26"/>
        <v>0402</v>
      </c>
      <c r="C662" s="5" t="str">
        <f>"2310212227"</f>
        <v>2310212227</v>
      </c>
      <c r="D662" s="6">
        <v>69</v>
      </c>
      <c r="E662" s="5"/>
    </row>
    <row r="663" customHeight="1" spans="1:5">
      <c r="A663" s="5">
        <v>658</v>
      </c>
      <c r="B663" s="5" t="str">
        <f t="shared" si="26"/>
        <v>0402</v>
      </c>
      <c r="C663" s="5" t="str">
        <f>"2310212228"</f>
        <v>2310212228</v>
      </c>
      <c r="D663" s="6">
        <v>54.5</v>
      </c>
      <c r="E663" s="5"/>
    </row>
    <row r="664" customHeight="1" spans="1:5">
      <c r="A664" s="5">
        <v>659</v>
      </c>
      <c r="B664" s="5" t="str">
        <f t="shared" si="26"/>
        <v>0402</v>
      </c>
      <c r="C664" s="5" t="str">
        <f>"2310212229"</f>
        <v>2310212229</v>
      </c>
      <c r="D664" s="6">
        <v>0</v>
      </c>
      <c r="E664" s="7" t="s">
        <v>6</v>
      </c>
    </row>
    <row r="665" customHeight="1" spans="1:5">
      <c r="A665" s="5">
        <v>660</v>
      </c>
      <c r="B665" s="5" t="str">
        <f t="shared" si="26"/>
        <v>0402</v>
      </c>
      <c r="C665" s="5" t="str">
        <f>"2310212230"</f>
        <v>2310212230</v>
      </c>
      <c r="D665" s="6">
        <v>66.5</v>
      </c>
      <c r="E665" s="5"/>
    </row>
    <row r="666" customHeight="1" spans="1:5">
      <c r="A666" s="5">
        <v>661</v>
      </c>
      <c r="B666" s="5" t="str">
        <f t="shared" si="26"/>
        <v>0402</v>
      </c>
      <c r="C666" s="5" t="str">
        <f>"2310212301"</f>
        <v>2310212301</v>
      </c>
      <c r="D666" s="6">
        <v>74</v>
      </c>
      <c r="E666" s="5"/>
    </row>
    <row r="667" customHeight="1" spans="1:5">
      <c r="A667" s="5">
        <v>662</v>
      </c>
      <c r="B667" s="5" t="str">
        <f t="shared" si="26"/>
        <v>0402</v>
      </c>
      <c r="C667" s="5" t="str">
        <f>"2310212302"</f>
        <v>2310212302</v>
      </c>
      <c r="D667" s="6">
        <v>24.5</v>
      </c>
      <c r="E667" s="5"/>
    </row>
    <row r="668" customHeight="1" spans="1:5">
      <c r="A668" s="5">
        <v>663</v>
      </c>
      <c r="B668" s="5" t="str">
        <f t="shared" si="26"/>
        <v>0402</v>
      </c>
      <c r="C668" s="5" t="str">
        <f>"2310212303"</f>
        <v>2310212303</v>
      </c>
      <c r="D668" s="6">
        <v>51.5</v>
      </c>
      <c r="E668" s="5"/>
    </row>
    <row r="669" customHeight="1" spans="1:5">
      <c r="A669" s="5">
        <v>664</v>
      </c>
      <c r="B669" s="5" t="str">
        <f t="shared" si="26"/>
        <v>0402</v>
      </c>
      <c r="C669" s="5" t="str">
        <f>"2310212304"</f>
        <v>2310212304</v>
      </c>
      <c r="D669" s="6">
        <v>46.5</v>
      </c>
      <c r="E669" s="5"/>
    </row>
    <row r="670" customHeight="1" spans="1:5">
      <c r="A670" s="5">
        <v>665</v>
      </c>
      <c r="B670" s="5" t="str">
        <f t="shared" si="26"/>
        <v>0402</v>
      </c>
      <c r="C670" s="5" t="str">
        <f>"2310212305"</f>
        <v>2310212305</v>
      </c>
      <c r="D670" s="6">
        <v>0</v>
      </c>
      <c r="E670" s="7" t="s">
        <v>6</v>
      </c>
    </row>
    <row r="671" customHeight="1" spans="1:5">
      <c r="A671" s="5">
        <v>666</v>
      </c>
      <c r="B671" s="5" t="str">
        <f t="shared" si="26"/>
        <v>0402</v>
      </c>
      <c r="C671" s="5" t="str">
        <f>"2310212306"</f>
        <v>2310212306</v>
      </c>
      <c r="D671" s="6">
        <v>48.5</v>
      </c>
      <c r="E671" s="5"/>
    </row>
    <row r="672" customHeight="1" spans="1:5">
      <c r="A672" s="5">
        <v>667</v>
      </c>
      <c r="B672" s="5" t="str">
        <f t="shared" si="26"/>
        <v>0402</v>
      </c>
      <c r="C672" s="5" t="str">
        <f>"2310212307"</f>
        <v>2310212307</v>
      </c>
      <c r="D672" s="6">
        <v>71</v>
      </c>
      <c r="E672" s="5"/>
    </row>
    <row r="673" customHeight="1" spans="1:5">
      <c r="A673" s="5">
        <v>668</v>
      </c>
      <c r="B673" s="5" t="str">
        <f t="shared" si="26"/>
        <v>0402</v>
      </c>
      <c r="C673" s="5" t="str">
        <f>"2310212308"</f>
        <v>2310212308</v>
      </c>
      <c r="D673" s="6">
        <v>62.5</v>
      </c>
      <c r="E673" s="5"/>
    </row>
    <row r="674" customHeight="1" spans="1:5">
      <c r="A674" s="5">
        <v>669</v>
      </c>
      <c r="B674" s="5" t="str">
        <f t="shared" si="26"/>
        <v>0402</v>
      </c>
      <c r="C674" s="5" t="str">
        <f>"2310212309"</f>
        <v>2310212309</v>
      </c>
      <c r="D674" s="6">
        <v>71.5</v>
      </c>
      <c r="E674" s="5"/>
    </row>
    <row r="675" customHeight="1" spans="1:5">
      <c r="A675" s="5">
        <v>670</v>
      </c>
      <c r="B675" s="5" t="str">
        <f t="shared" si="26"/>
        <v>0402</v>
      </c>
      <c r="C675" s="5" t="str">
        <f>"2310212310"</f>
        <v>2310212310</v>
      </c>
      <c r="D675" s="6">
        <v>44.5</v>
      </c>
      <c r="E675" s="5"/>
    </row>
    <row r="676" customHeight="1" spans="1:5">
      <c r="A676" s="5">
        <v>671</v>
      </c>
      <c r="B676" s="5" t="str">
        <f t="shared" si="26"/>
        <v>0402</v>
      </c>
      <c r="C676" s="5" t="str">
        <f>"2310212311"</f>
        <v>2310212311</v>
      </c>
      <c r="D676" s="6">
        <v>0</v>
      </c>
      <c r="E676" s="7" t="s">
        <v>6</v>
      </c>
    </row>
    <row r="677" customHeight="1" spans="1:5">
      <c r="A677" s="5">
        <v>672</v>
      </c>
      <c r="B677" s="5" t="str">
        <f t="shared" si="26"/>
        <v>0402</v>
      </c>
      <c r="C677" s="5" t="str">
        <f>"2310212312"</f>
        <v>2310212312</v>
      </c>
      <c r="D677" s="6">
        <v>52.5</v>
      </c>
      <c r="E677" s="5"/>
    </row>
    <row r="678" customHeight="1" spans="1:5">
      <c r="A678" s="5">
        <v>673</v>
      </c>
      <c r="B678" s="5" t="str">
        <f t="shared" si="26"/>
        <v>0402</v>
      </c>
      <c r="C678" s="5" t="str">
        <f>"2310212313"</f>
        <v>2310212313</v>
      </c>
      <c r="D678" s="6">
        <v>0</v>
      </c>
      <c r="E678" s="7" t="s">
        <v>6</v>
      </c>
    </row>
    <row r="679" customHeight="1" spans="1:5">
      <c r="A679" s="5">
        <v>674</v>
      </c>
      <c r="B679" s="5" t="str">
        <f t="shared" si="26"/>
        <v>0402</v>
      </c>
      <c r="C679" s="5" t="str">
        <f>"2310212314"</f>
        <v>2310212314</v>
      </c>
      <c r="D679" s="6">
        <v>56.5</v>
      </c>
      <c r="E679" s="5"/>
    </row>
    <row r="680" customHeight="1" spans="1:5">
      <c r="A680" s="5">
        <v>675</v>
      </c>
      <c r="B680" s="5" t="str">
        <f t="shared" si="26"/>
        <v>0402</v>
      </c>
      <c r="C680" s="5" t="str">
        <f>"2310212315"</f>
        <v>2310212315</v>
      </c>
      <c r="D680" s="6">
        <v>43</v>
      </c>
      <c r="E680" s="5"/>
    </row>
    <row r="681" customHeight="1" spans="1:5">
      <c r="A681" s="5">
        <v>676</v>
      </c>
      <c r="B681" s="5" t="str">
        <f t="shared" si="26"/>
        <v>0402</v>
      </c>
      <c r="C681" s="5" t="str">
        <f>"2310212316"</f>
        <v>2310212316</v>
      </c>
      <c r="D681" s="6">
        <v>0</v>
      </c>
      <c r="E681" s="7" t="s">
        <v>6</v>
      </c>
    </row>
    <row r="682" customHeight="1" spans="1:5">
      <c r="A682" s="5">
        <v>677</v>
      </c>
      <c r="B682" s="5" t="str">
        <f t="shared" si="26"/>
        <v>0402</v>
      </c>
      <c r="C682" s="5" t="str">
        <f>"2310212317"</f>
        <v>2310212317</v>
      </c>
      <c r="D682" s="6">
        <v>44</v>
      </c>
      <c r="E682" s="5"/>
    </row>
    <row r="683" customHeight="1" spans="1:5">
      <c r="A683" s="5">
        <v>678</v>
      </c>
      <c r="B683" s="5" t="str">
        <f t="shared" si="26"/>
        <v>0402</v>
      </c>
      <c r="C683" s="5" t="str">
        <f>"2310212318"</f>
        <v>2310212318</v>
      </c>
      <c r="D683" s="6">
        <v>44.5</v>
      </c>
      <c r="E683" s="5"/>
    </row>
    <row r="684" customHeight="1" spans="1:5">
      <c r="A684" s="5">
        <v>679</v>
      </c>
      <c r="B684" s="5" t="str">
        <f t="shared" si="26"/>
        <v>0402</v>
      </c>
      <c r="C684" s="5" t="str">
        <f>"2310212319"</f>
        <v>2310212319</v>
      </c>
      <c r="D684" s="6">
        <v>50.5</v>
      </c>
      <c r="E684" s="5"/>
    </row>
    <row r="685" customHeight="1" spans="1:5">
      <c r="A685" s="5">
        <v>680</v>
      </c>
      <c r="B685" s="5" t="str">
        <f t="shared" si="26"/>
        <v>0402</v>
      </c>
      <c r="C685" s="5" t="str">
        <f>"2310212320"</f>
        <v>2310212320</v>
      </c>
      <c r="D685" s="6">
        <v>0</v>
      </c>
      <c r="E685" s="7" t="s">
        <v>6</v>
      </c>
    </row>
    <row r="686" customHeight="1" spans="1:5">
      <c r="A686" s="5">
        <v>681</v>
      </c>
      <c r="B686" s="5" t="str">
        <f t="shared" si="26"/>
        <v>0402</v>
      </c>
      <c r="C686" s="5" t="str">
        <f>"2310212321"</f>
        <v>2310212321</v>
      </c>
      <c r="D686" s="6">
        <v>0</v>
      </c>
      <c r="E686" s="7" t="s">
        <v>6</v>
      </c>
    </row>
    <row r="687" customHeight="1" spans="1:5">
      <c r="A687" s="5">
        <v>682</v>
      </c>
      <c r="B687" s="5" t="str">
        <f t="shared" si="26"/>
        <v>0402</v>
      </c>
      <c r="C687" s="5" t="str">
        <f>"2310212322"</f>
        <v>2310212322</v>
      </c>
      <c r="D687" s="6">
        <v>47.5</v>
      </c>
      <c r="E687" s="5"/>
    </row>
    <row r="688" customHeight="1" spans="1:5">
      <c r="A688" s="5">
        <v>683</v>
      </c>
      <c r="B688" s="5" t="str">
        <f t="shared" si="26"/>
        <v>0402</v>
      </c>
      <c r="C688" s="5" t="str">
        <f>"2310212323"</f>
        <v>2310212323</v>
      </c>
      <c r="D688" s="6">
        <v>58.5</v>
      </c>
      <c r="E688" s="5"/>
    </row>
    <row r="689" customHeight="1" spans="1:5">
      <c r="A689" s="5">
        <v>684</v>
      </c>
      <c r="B689" s="5" t="str">
        <f t="shared" si="26"/>
        <v>0402</v>
      </c>
      <c r="C689" s="5" t="str">
        <f>"2310212324"</f>
        <v>2310212324</v>
      </c>
      <c r="D689" s="6">
        <v>0</v>
      </c>
      <c r="E689" s="7" t="s">
        <v>6</v>
      </c>
    </row>
    <row r="690" customHeight="1" spans="1:5">
      <c r="A690" s="5">
        <v>685</v>
      </c>
      <c r="B690" s="5" t="str">
        <f t="shared" si="26"/>
        <v>0402</v>
      </c>
      <c r="C690" s="5" t="str">
        <f>"2310212325"</f>
        <v>2310212325</v>
      </c>
      <c r="D690" s="6">
        <v>45</v>
      </c>
      <c r="E690" s="5"/>
    </row>
    <row r="691" customHeight="1" spans="1:5">
      <c r="A691" s="5">
        <v>686</v>
      </c>
      <c r="B691" s="5" t="str">
        <f t="shared" si="26"/>
        <v>0402</v>
      </c>
      <c r="C691" s="5" t="str">
        <f>"2310212326"</f>
        <v>2310212326</v>
      </c>
      <c r="D691" s="6">
        <v>47.5</v>
      </c>
      <c r="E691" s="5"/>
    </row>
    <row r="692" customHeight="1" spans="1:5">
      <c r="A692" s="5">
        <v>687</v>
      </c>
      <c r="B692" s="5" t="str">
        <f t="shared" si="26"/>
        <v>0402</v>
      </c>
      <c r="C692" s="5" t="str">
        <f>"2310212327"</f>
        <v>2310212327</v>
      </c>
      <c r="D692" s="6">
        <v>51</v>
      </c>
      <c r="E692" s="5"/>
    </row>
    <row r="693" customHeight="1" spans="1:5">
      <c r="A693" s="5">
        <v>688</v>
      </c>
      <c r="B693" s="5" t="str">
        <f t="shared" si="26"/>
        <v>0402</v>
      </c>
      <c r="C693" s="5" t="str">
        <f>"2310212328"</f>
        <v>2310212328</v>
      </c>
      <c r="D693" s="6">
        <v>52</v>
      </c>
      <c r="E693" s="5"/>
    </row>
    <row r="694" customHeight="1" spans="1:5">
      <c r="A694" s="5">
        <v>689</v>
      </c>
      <c r="B694" s="5" t="str">
        <f t="shared" si="26"/>
        <v>0402</v>
      </c>
      <c r="C694" s="5" t="str">
        <f>"2310212329"</f>
        <v>2310212329</v>
      </c>
      <c r="D694" s="6">
        <v>54.5</v>
      </c>
      <c r="E694" s="5"/>
    </row>
    <row r="695" customHeight="1" spans="1:5">
      <c r="A695" s="5">
        <v>690</v>
      </c>
      <c r="B695" s="5" t="str">
        <f t="shared" si="26"/>
        <v>0402</v>
      </c>
      <c r="C695" s="5" t="str">
        <f>"2310212330"</f>
        <v>2310212330</v>
      </c>
      <c r="D695" s="6">
        <v>63.5</v>
      </c>
      <c r="E695" s="5"/>
    </row>
    <row r="696" customHeight="1" spans="1:5">
      <c r="A696" s="5">
        <v>691</v>
      </c>
      <c r="B696" s="5" t="str">
        <f t="shared" si="26"/>
        <v>0402</v>
      </c>
      <c r="C696" s="5" t="str">
        <f>"2310212401"</f>
        <v>2310212401</v>
      </c>
      <c r="D696" s="6">
        <v>69.5</v>
      </c>
      <c r="E696" s="5"/>
    </row>
    <row r="697" customHeight="1" spans="1:5">
      <c r="A697" s="5">
        <v>692</v>
      </c>
      <c r="B697" s="5" t="str">
        <f t="shared" si="26"/>
        <v>0402</v>
      </c>
      <c r="C697" s="5" t="str">
        <f>"2310212402"</f>
        <v>2310212402</v>
      </c>
      <c r="D697" s="6">
        <v>52</v>
      </c>
      <c r="E697" s="5"/>
    </row>
    <row r="698" customHeight="1" spans="1:5">
      <c r="A698" s="5">
        <v>693</v>
      </c>
      <c r="B698" s="5" t="str">
        <f t="shared" si="26"/>
        <v>0402</v>
      </c>
      <c r="C698" s="5" t="str">
        <f>"2310212403"</f>
        <v>2310212403</v>
      </c>
      <c r="D698" s="6">
        <v>59.5</v>
      </c>
      <c r="E698" s="5"/>
    </row>
    <row r="699" customHeight="1" spans="1:5">
      <c r="A699" s="5">
        <v>694</v>
      </c>
      <c r="B699" s="5" t="str">
        <f t="shared" si="26"/>
        <v>0402</v>
      </c>
      <c r="C699" s="5" t="str">
        <f>"2310212404"</f>
        <v>2310212404</v>
      </c>
      <c r="D699" s="6">
        <v>62</v>
      </c>
      <c r="E699" s="5"/>
    </row>
    <row r="700" customHeight="1" spans="1:5">
      <c r="A700" s="5">
        <v>695</v>
      </c>
      <c r="B700" s="5" t="str">
        <f t="shared" si="26"/>
        <v>0402</v>
      </c>
      <c r="C700" s="5" t="str">
        <f>"2310212405"</f>
        <v>2310212405</v>
      </c>
      <c r="D700" s="6">
        <v>31</v>
      </c>
      <c r="E700" s="5"/>
    </row>
    <row r="701" customHeight="1" spans="1:5">
      <c r="A701" s="5">
        <v>696</v>
      </c>
      <c r="B701" s="5" t="str">
        <f t="shared" si="26"/>
        <v>0402</v>
      </c>
      <c r="C701" s="5" t="str">
        <f>"2310212406"</f>
        <v>2310212406</v>
      </c>
      <c r="D701" s="6">
        <v>73.5</v>
      </c>
      <c r="E701" s="5"/>
    </row>
    <row r="702" customHeight="1" spans="1:5">
      <c r="A702" s="5">
        <v>697</v>
      </c>
      <c r="B702" s="5" t="str">
        <f t="shared" si="26"/>
        <v>0402</v>
      </c>
      <c r="C702" s="5" t="str">
        <f>"2310212407"</f>
        <v>2310212407</v>
      </c>
      <c r="D702" s="6">
        <v>0</v>
      </c>
      <c r="E702" s="7" t="s">
        <v>6</v>
      </c>
    </row>
    <row r="703" customHeight="1" spans="1:5">
      <c r="A703" s="5">
        <v>698</v>
      </c>
      <c r="B703" s="5" t="str">
        <f t="shared" si="26"/>
        <v>0402</v>
      </c>
      <c r="C703" s="5" t="str">
        <f>"2310212408"</f>
        <v>2310212408</v>
      </c>
      <c r="D703" s="6">
        <v>67.5</v>
      </c>
      <c r="E703" s="5"/>
    </row>
    <row r="704" customHeight="1" spans="1:5">
      <c r="A704" s="5">
        <v>699</v>
      </c>
      <c r="B704" s="5" t="str">
        <f t="shared" si="26"/>
        <v>0402</v>
      </c>
      <c r="C704" s="5" t="str">
        <f>"2310212409"</f>
        <v>2310212409</v>
      </c>
      <c r="D704" s="6">
        <v>44.5</v>
      </c>
      <c r="E704" s="5"/>
    </row>
    <row r="705" customHeight="1" spans="1:5">
      <c r="A705" s="5">
        <v>700</v>
      </c>
      <c r="B705" s="5" t="str">
        <f t="shared" si="26"/>
        <v>0402</v>
      </c>
      <c r="C705" s="5" t="str">
        <f>"2310212410"</f>
        <v>2310212410</v>
      </c>
      <c r="D705" s="6">
        <v>50</v>
      </c>
      <c r="E705" s="5"/>
    </row>
    <row r="706" customHeight="1" spans="1:5">
      <c r="A706" s="5">
        <v>701</v>
      </c>
      <c r="B706" s="5" t="str">
        <f t="shared" si="26"/>
        <v>0402</v>
      </c>
      <c r="C706" s="5" t="str">
        <f>"2310212411"</f>
        <v>2310212411</v>
      </c>
      <c r="D706" s="6">
        <v>31</v>
      </c>
      <c r="E706" s="5"/>
    </row>
    <row r="707" customHeight="1" spans="1:5">
      <c r="A707" s="5">
        <v>702</v>
      </c>
      <c r="B707" s="5" t="str">
        <f t="shared" si="26"/>
        <v>0402</v>
      </c>
      <c r="C707" s="5" t="str">
        <f>"2310212412"</f>
        <v>2310212412</v>
      </c>
      <c r="D707" s="6">
        <v>0</v>
      </c>
      <c r="E707" s="7" t="s">
        <v>6</v>
      </c>
    </row>
    <row r="708" customHeight="1" spans="1:5">
      <c r="A708" s="5">
        <v>703</v>
      </c>
      <c r="B708" s="5" t="str">
        <f t="shared" si="26"/>
        <v>0402</v>
      </c>
      <c r="C708" s="5" t="str">
        <f>"2310212413"</f>
        <v>2310212413</v>
      </c>
      <c r="D708" s="6">
        <v>71.5</v>
      </c>
      <c r="E708" s="7"/>
    </row>
    <row r="709" customHeight="1" spans="1:5">
      <c r="A709" s="5">
        <v>704</v>
      </c>
      <c r="B709" s="5" t="str">
        <f t="shared" si="26"/>
        <v>0402</v>
      </c>
      <c r="C709" s="5" t="str">
        <f>"2310212414"</f>
        <v>2310212414</v>
      </c>
      <c r="D709" s="6">
        <v>54.5</v>
      </c>
      <c r="E709" s="5"/>
    </row>
    <row r="710" customHeight="1" spans="1:5">
      <c r="A710" s="5">
        <v>705</v>
      </c>
      <c r="B710" s="5" t="str">
        <f t="shared" si="26"/>
        <v>0402</v>
      </c>
      <c r="C710" s="5" t="str">
        <f>"2310212415"</f>
        <v>2310212415</v>
      </c>
      <c r="D710" s="6">
        <v>0</v>
      </c>
      <c r="E710" s="7" t="s">
        <v>6</v>
      </c>
    </row>
    <row r="711" customHeight="1" spans="1:5">
      <c r="A711" s="5">
        <v>706</v>
      </c>
      <c r="B711" s="5" t="str">
        <f t="shared" si="26"/>
        <v>0402</v>
      </c>
      <c r="C711" s="5" t="str">
        <f>"2310212416"</f>
        <v>2310212416</v>
      </c>
      <c r="D711" s="6">
        <v>58</v>
      </c>
      <c r="E711" s="5"/>
    </row>
    <row r="712" customHeight="1" spans="1:5">
      <c r="A712" s="5">
        <v>707</v>
      </c>
      <c r="B712" s="5" t="str">
        <f t="shared" si="26"/>
        <v>0402</v>
      </c>
      <c r="C712" s="5" t="str">
        <f>"2310212417"</f>
        <v>2310212417</v>
      </c>
      <c r="D712" s="6">
        <v>0</v>
      </c>
      <c r="E712" s="7" t="s">
        <v>6</v>
      </c>
    </row>
    <row r="713" customHeight="1" spans="1:5">
      <c r="A713" s="5">
        <v>708</v>
      </c>
      <c r="B713" s="5" t="str">
        <f t="shared" si="26"/>
        <v>0402</v>
      </c>
      <c r="C713" s="5" t="str">
        <f>"2310212418"</f>
        <v>2310212418</v>
      </c>
      <c r="D713" s="6">
        <v>0</v>
      </c>
      <c r="E713" s="7" t="s">
        <v>6</v>
      </c>
    </row>
    <row r="714" customHeight="1" spans="1:5">
      <c r="A714" s="5">
        <v>709</v>
      </c>
      <c r="B714" s="5" t="str">
        <f t="shared" si="26"/>
        <v>0402</v>
      </c>
      <c r="C714" s="5" t="str">
        <f>"2310212419"</f>
        <v>2310212419</v>
      </c>
      <c r="D714" s="6">
        <v>57</v>
      </c>
      <c r="E714" s="5"/>
    </row>
    <row r="715" customHeight="1" spans="1:5">
      <c r="A715" s="5">
        <v>710</v>
      </c>
      <c r="B715" s="5" t="str">
        <f t="shared" ref="B715:B731" si="27">"0501"</f>
        <v>0501</v>
      </c>
      <c r="C715" s="5" t="str">
        <f>"2310212420"</f>
        <v>2310212420</v>
      </c>
      <c r="D715" s="6">
        <v>58</v>
      </c>
      <c r="E715" s="5"/>
    </row>
    <row r="716" customHeight="1" spans="1:5">
      <c r="A716" s="5">
        <v>711</v>
      </c>
      <c r="B716" s="5" t="str">
        <f t="shared" si="27"/>
        <v>0501</v>
      </c>
      <c r="C716" s="5" t="str">
        <f>"2310212421"</f>
        <v>2310212421</v>
      </c>
      <c r="D716" s="6">
        <v>0</v>
      </c>
      <c r="E716" s="7" t="s">
        <v>6</v>
      </c>
    </row>
    <row r="717" customHeight="1" spans="1:5">
      <c r="A717" s="5">
        <v>712</v>
      </c>
      <c r="B717" s="5" t="str">
        <f t="shared" si="27"/>
        <v>0501</v>
      </c>
      <c r="C717" s="5" t="str">
        <f>"2310212422"</f>
        <v>2310212422</v>
      </c>
      <c r="D717" s="6">
        <v>46.5</v>
      </c>
      <c r="E717" s="5"/>
    </row>
    <row r="718" customHeight="1" spans="1:5">
      <c r="A718" s="5">
        <v>713</v>
      </c>
      <c r="B718" s="5" t="str">
        <f t="shared" si="27"/>
        <v>0501</v>
      </c>
      <c r="C718" s="5" t="str">
        <f>"2310212423"</f>
        <v>2310212423</v>
      </c>
      <c r="D718" s="6">
        <v>71</v>
      </c>
      <c r="E718" s="5"/>
    </row>
    <row r="719" customHeight="1" spans="1:5">
      <c r="A719" s="5">
        <v>714</v>
      </c>
      <c r="B719" s="5" t="str">
        <f t="shared" si="27"/>
        <v>0501</v>
      </c>
      <c r="C719" s="5" t="str">
        <f>"2310212424"</f>
        <v>2310212424</v>
      </c>
      <c r="D719" s="6">
        <v>72</v>
      </c>
      <c r="E719" s="5"/>
    </row>
    <row r="720" customHeight="1" spans="1:5">
      <c r="A720" s="5">
        <v>715</v>
      </c>
      <c r="B720" s="5" t="str">
        <f t="shared" si="27"/>
        <v>0501</v>
      </c>
      <c r="C720" s="5" t="str">
        <f>"2310212425"</f>
        <v>2310212425</v>
      </c>
      <c r="D720" s="6">
        <v>0</v>
      </c>
      <c r="E720" s="7" t="s">
        <v>6</v>
      </c>
    </row>
    <row r="721" customHeight="1" spans="1:5">
      <c r="A721" s="5">
        <v>716</v>
      </c>
      <c r="B721" s="5" t="str">
        <f t="shared" si="27"/>
        <v>0501</v>
      </c>
      <c r="C721" s="5" t="str">
        <f>"2310212426"</f>
        <v>2310212426</v>
      </c>
      <c r="D721" s="6">
        <v>46.5</v>
      </c>
      <c r="E721" s="5"/>
    </row>
    <row r="722" customHeight="1" spans="1:5">
      <c r="A722" s="5">
        <v>717</v>
      </c>
      <c r="B722" s="5" t="str">
        <f t="shared" si="27"/>
        <v>0501</v>
      </c>
      <c r="C722" s="5" t="str">
        <f>"2310212427"</f>
        <v>2310212427</v>
      </c>
      <c r="D722" s="6">
        <v>47.5</v>
      </c>
      <c r="E722" s="5"/>
    </row>
    <row r="723" customHeight="1" spans="1:5">
      <c r="A723" s="5">
        <v>718</v>
      </c>
      <c r="B723" s="5" t="str">
        <f t="shared" si="27"/>
        <v>0501</v>
      </c>
      <c r="C723" s="5" t="str">
        <f>"2310212428"</f>
        <v>2310212428</v>
      </c>
      <c r="D723" s="6">
        <v>0</v>
      </c>
      <c r="E723" s="7" t="s">
        <v>6</v>
      </c>
    </row>
    <row r="724" customHeight="1" spans="1:5">
      <c r="A724" s="5">
        <v>719</v>
      </c>
      <c r="B724" s="5" t="str">
        <f t="shared" si="27"/>
        <v>0501</v>
      </c>
      <c r="C724" s="5" t="str">
        <f>"2310212429"</f>
        <v>2310212429</v>
      </c>
      <c r="D724" s="6">
        <v>0</v>
      </c>
      <c r="E724" s="7" t="s">
        <v>6</v>
      </c>
    </row>
    <row r="725" customHeight="1" spans="1:5">
      <c r="A725" s="5">
        <v>720</v>
      </c>
      <c r="B725" s="5" t="str">
        <f t="shared" si="27"/>
        <v>0501</v>
      </c>
      <c r="C725" s="5" t="str">
        <f>"2310212430"</f>
        <v>2310212430</v>
      </c>
      <c r="D725" s="6">
        <v>41</v>
      </c>
      <c r="E725" s="5"/>
    </row>
    <row r="726" customHeight="1" spans="1:5">
      <c r="A726" s="5">
        <v>721</v>
      </c>
      <c r="B726" s="5" t="str">
        <f t="shared" si="27"/>
        <v>0501</v>
      </c>
      <c r="C726" s="5" t="str">
        <f>"2310212501"</f>
        <v>2310212501</v>
      </c>
      <c r="D726" s="6">
        <v>62</v>
      </c>
      <c r="E726" s="5"/>
    </row>
    <row r="727" customHeight="1" spans="1:5">
      <c r="A727" s="5">
        <v>722</v>
      </c>
      <c r="B727" s="5" t="str">
        <f t="shared" si="27"/>
        <v>0501</v>
      </c>
      <c r="C727" s="5" t="str">
        <f>"2310212502"</f>
        <v>2310212502</v>
      </c>
      <c r="D727" s="6">
        <v>41.5</v>
      </c>
      <c r="E727" s="5"/>
    </row>
    <row r="728" customHeight="1" spans="1:5">
      <c r="A728" s="5">
        <v>723</v>
      </c>
      <c r="B728" s="5" t="str">
        <f t="shared" si="27"/>
        <v>0501</v>
      </c>
      <c r="C728" s="5" t="str">
        <f>"2310212503"</f>
        <v>2310212503</v>
      </c>
      <c r="D728" s="6">
        <v>53</v>
      </c>
      <c r="E728" s="5"/>
    </row>
    <row r="729" customHeight="1" spans="1:5">
      <c r="A729" s="5">
        <v>724</v>
      </c>
      <c r="B729" s="5" t="str">
        <f t="shared" si="27"/>
        <v>0501</v>
      </c>
      <c r="C729" s="5" t="str">
        <f>"2310212504"</f>
        <v>2310212504</v>
      </c>
      <c r="D729" s="6">
        <v>64.5</v>
      </c>
      <c r="E729" s="5"/>
    </row>
    <row r="730" customHeight="1" spans="1:5">
      <c r="A730" s="5">
        <v>725</v>
      </c>
      <c r="B730" s="5" t="str">
        <f t="shared" si="27"/>
        <v>0501</v>
      </c>
      <c r="C730" s="5" t="str">
        <f>"2310212505"</f>
        <v>2310212505</v>
      </c>
      <c r="D730" s="6">
        <v>44</v>
      </c>
      <c r="E730" s="5"/>
    </row>
    <row r="731" customHeight="1" spans="1:5">
      <c r="A731" s="5">
        <v>726</v>
      </c>
      <c r="B731" s="5" t="str">
        <f t="shared" si="27"/>
        <v>0501</v>
      </c>
      <c r="C731" s="5" t="str">
        <f>"2310212506"</f>
        <v>2310212506</v>
      </c>
      <c r="D731" s="6">
        <v>0</v>
      </c>
      <c r="E731" s="7" t="s">
        <v>6</v>
      </c>
    </row>
    <row r="732" customHeight="1" spans="1:5">
      <c r="A732" s="5">
        <v>727</v>
      </c>
      <c r="B732" s="5" t="str">
        <f t="shared" ref="B732:B746" si="28">"0502"</f>
        <v>0502</v>
      </c>
      <c r="C732" s="5" t="str">
        <f>"2310212507"</f>
        <v>2310212507</v>
      </c>
      <c r="D732" s="6">
        <v>34</v>
      </c>
      <c r="E732" s="5"/>
    </row>
    <row r="733" customHeight="1" spans="1:5">
      <c r="A733" s="5">
        <v>728</v>
      </c>
      <c r="B733" s="5" t="str">
        <f t="shared" si="28"/>
        <v>0502</v>
      </c>
      <c r="C733" s="5" t="str">
        <f>"2310212508"</f>
        <v>2310212508</v>
      </c>
      <c r="D733" s="6">
        <v>42.5</v>
      </c>
      <c r="E733" s="5"/>
    </row>
    <row r="734" customHeight="1" spans="1:5">
      <c r="A734" s="5">
        <v>729</v>
      </c>
      <c r="B734" s="5" t="str">
        <f t="shared" si="28"/>
        <v>0502</v>
      </c>
      <c r="C734" s="5" t="str">
        <f>"2310212509"</f>
        <v>2310212509</v>
      </c>
      <c r="D734" s="6">
        <v>61.5</v>
      </c>
      <c r="E734" s="5"/>
    </row>
    <row r="735" customHeight="1" spans="1:5">
      <c r="A735" s="5">
        <v>730</v>
      </c>
      <c r="B735" s="5" t="str">
        <f t="shared" si="28"/>
        <v>0502</v>
      </c>
      <c r="C735" s="5" t="str">
        <f>"2310212510"</f>
        <v>2310212510</v>
      </c>
      <c r="D735" s="6">
        <v>57.5</v>
      </c>
      <c r="E735" s="5"/>
    </row>
    <row r="736" customHeight="1" spans="1:5">
      <c r="A736" s="5">
        <v>731</v>
      </c>
      <c r="B736" s="5" t="str">
        <f t="shared" si="28"/>
        <v>0502</v>
      </c>
      <c r="C736" s="5" t="str">
        <f>"2310212511"</f>
        <v>2310212511</v>
      </c>
      <c r="D736" s="6">
        <v>32.5</v>
      </c>
      <c r="E736" s="5"/>
    </row>
    <row r="737" customHeight="1" spans="1:5">
      <c r="A737" s="5">
        <v>732</v>
      </c>
      <c r="B737" s="5" t="str">
        <f t="shared" si="28"/>
        <v>0502</v>
      </c>
      <c r="C737" s="5" t="str">
        <f>"2310212512"</f>
        <v>2310212512</v>
      </c>
      <c r="D737" s="6">
        <v>0</v>
      </c>
      <c r="E737" s="5" t="s">
        <v>6</v>
      </c>
    </row>
    <row r="738" customHeight="1" spans="1:5">
      <c r="A738" s="5">
        <v>733</v>
      </c>
      <c r="B738" s="5" t="str">
        <f t="shared" si="28"/>
        <v>0502</v>
      </c>
      <c r="C738" s="5" t="str">
        <f>"2310212513"</f>
        <v>2310212513</v>
      </c>
      <c r="D738" s="6">
        <v>0</v>
      </c>
      <c r="E738" s="5" t="s">
        <v>6</v>
      </c>
    </row>
    <row r="739" customHeight="1" spans="1:5">
      <c r="A739" s="5">
        <v>734</v>
      </c>
      <c r="B739" s="5" t="str">
        <f t="shared" si="28"/>
        <v>0502</v>
      </c>
      <c r="C739" s="5" t="str">
        <f>"2310212514"</f>
        <v>2310212514</v>
      </c>
      <c r="D739" s="6">
        <v>64</v>
      </c>
      <c r="E739" s="5"/>
    </row>
    <row r="740" customHeight="1" spans="1:5">
      <c r="A740" s="5">
        <v>735</v>
      </c>
      <c r="B740" s="5" t="str">
        <f t="shared" si="28"/>
        <v>0502</v>
      </c>
      <c r="C740" s="5" t="str">
        <f>"2310212515"</f>
        <v>2310212515</v>
      </c>
      <c r="D740" s="6">
        <v>0</v>
      </c>
      <c r="E740" s="5" t="s">
        <v>6</v>
      </c>
    </row>
    <row r="741" customHeight="1" spans="1:5">
      <c r="A741" s="5">
        <v>736</v>
      </c>
      <c r="B741" s="5" t="str">
        <f t="shared" si="28"/>
        <v>0502</v>
      </c>
      <c r="C741" s="5" t="str">
        <f>"2310212516"</f>
        <v>2310212516</v>
      </c>
      <c r="D741" s="6">
        <v>37</v>
      </c>
      <c r="E741" s="5"/>
    </row>
    <row r="742" customHeight="1" spans="1:5">
      <c r="A742" s="5">
        <v>737</v>
      </c>
      <c r="B742" s="5" t="str">
        <f t="shared" si="28"/>
        <v>0502</v>
      </c>
      <c r="C742" s="5" t="str">
        <f>"2310212517"</f>
        <v>2310212517</v>
      </c>
      <c r="D742" s="6">
        <v>0</v>
      </c>
      <c r="E742" s="5" t="s">
        <v>6</v>
      </c>
    </row>
    <row r="743" customHeight="1" spans="1:5">
      <c r="A743" s="5">
        <v>738</v>
      </c>
      <c r="B743" s="5" t="str">
        <f t="shared" si="28"/>
        <v>0502</v>
      </c>
      <c r="C743" s="5" t="str">
        <f>"2310212518"</f>
        <v>2310212518</v>
      </c>
      <c r="D743" s="6">
        <v>74</v>
      </c>
      <c r="E743" s="5"/>
    </row>
    <row r="744" customHeight="1" spans="1:5">
      <c r="A744" s="5">
        <v>739</v>
      </c>
      <c r="B744" s="5" t="str">
        <f t="shared" si="28"/>
        <v>0502</v>
      </c>
      <c r="C744" s="5" t="str">
        <f>"2310212519"</f>
        <v>2310212519</v>
      </c>
      <c r="D744" s="6">
        <v>49.5</v>
      </c>
      <c r="E744" s="5"/>
    </row>
    <row r="745" customHeight="1" spans="1:5">
      <c r="A745" s="5">
        <v>740</v>
      </c>
      <c r="B745" s="5" t="str">
        <f t="shared" si="28"/>
        <v>0502</v>
      </c>
      <c r="C745" s="5" t="str">
        <f>"2310212520"</f>
        <v>2310212520</v>
      </c>
      <c r="D745" s="6">
        <v>79</v>
      </c>
      <c r="E745" s="5"/>
    </row>
    <row r="746" customHeight="1" spans="1:5">
      <c r="A746" s="5">
        <v>741</v>
      </c>
      <c r="B746" s="5" t="str">
        <f t="shared" si="28"/>
        <v>0502</v>
      </c>
      <c r="C746" s="5" t="str">
        <f>"2310212521"</f>
        <v>2310212521</v>
      </c>
      <c r="D746" s="6">
        <v>56.5</v>
      </c>
      <c r="E746" s="5"/>
    </row>
  </sheetData>
  <mergeCells count="1">
    <mergeCell ref="A1:E4"/>
  </mergeCells>
  <printOptions horizontalCentered="1" verticalCentered="1"/>
  <pageMargins left="0.751388888888889" right="0.751388888888889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文字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liuhengfei</dc:creator>
  <cp:lastModifiedBy>吴卫宁</cp:lastModifiedBy>
  <dcterms:created xsi:type="dcterms:W3CDTF">2023-10-27T19:56:00Z</dcterms:created>
  <dcterms:modified xsi:type="dcterms:W3CDTF">2023-10-26T09:54:22Z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C3FD6014C1542DF46CE339655F1A7B93_41</vt:lpwstr>
  </property>
  <property fmtid="{D5CDD505-2E9C-101B-9397-08002B2CF9AE}" pid="3" name="KSOProductBuildVer">
    <vt:lpwstr>2052-12.1.0.15712</vt:lpwstr>
  </property>
</Properties>
</file>